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900" windowHeight="9120" activeTab="0"/>
  </bookViews>
  <sheets>
    <sheet name="План" sheetId="1" r:id="rId1"/>
  </sheets>
  <definedNames>
    <definedName name="_ftn1" localSheetId="0">'План'!#REF!</definedName>
    <definedName name="_ftn2" localSheetId="0">'План'!#REF!</definedName>
    <definedName name="_ftn3" localSheetId="0">'План'!#REF!</definedName>
    <definedName name="_ftn4" localSheetId="0">'План'!#REF!</definedName>
    <definedName name="_ftn5" localSheetId="0">'План'!#REF!</definedName>
    <definedName name="_ftnref1" localSheetId="0">'План'!$C$2</definedName>
    <definedName name="_ftnref2" localSheetId="0">'План'!$I$2</definedName>
    <definedName name="_ftnref3" localSheetId="0">'План'!$I$3</definedName>
    <definedName name="_ftnref4" localSheetId="0">'План'!$G$5</definedName>
    <definedName name="_ftnref5" localSheetId="0">'План'!$I$7</definedName>
  </definedNames>
  <calcPr fullCalcOnLoad="1"/>
</workbook>
</file>

<file path=xl/sharedStrings.xml><?xml version="1.0" encoding="utf-8"?>
<sst xmlns="http://schemas.openxmlformats.org/spreadsheetml/2006/main" count="190" uniqueCount="163">
  <si>
    <t>I курс</t>
  </si>
  <si>
    <t>П.00</t>
  </si>
  <si>
    <t>Профессиональные модули</t>
  </si>
  <si>
    <t>ФК.00</t>
  </si>
  <si>
    <t>II курс</t>
  </si>
  <si>
    <t>ПМ.00</t>
  </si>
  <si>
    <t>Учебная практика</t>
  </si>
  <si>
    <t>Производственная практика</t>
  </si>
  <si>
    <t>III курс</t>
  </si>
  <si>
    <t xml:space="preserve">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</si>
  <si>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</si>
  <si>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</si>
  <si>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</si>
  <si>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 xml:space="preserve">самостоятельная учебная работа </t>
  </si>
  <si>
    <t>Обязательная аудиторная</t>
  </si>
  <si>
    <t>в т. ч. лаб. и практ. занятий</t>
  </si>
  <si>
    <t>О.00</t>
  </si>
  <si>
    <t>ОП.00</t>
  </si>
  <si>
    <t>ПМ.01</t>
  </si>
  <si>
    <t>МДК.01.01</t>
  </si>
  <si>
    <t>МДК.01.02</t>
  </si>
  <si>
    <t>УП.01</t>
  </si>
  <si>
    <t>ПП.01</t>
  </si>
  <si>
    <t>УП.02</t>
  </si>
  <si>
    <t>ПП.02</t>
  </si>
  <si>
    <t>Физическая культура</t>
  </si>
  <si>
    <t>ГИА</t>
  </si>
  <si>
    <t>Выпускная квалификационная работа</t>
  </si>
  <si>
    <t>дисциплин и МДК</t>
  </si>
  <si>
    <t>учебной практики</t>
  </si>
  <si>
    <t xml:space="preserve">производств. практики </t>
  </si>
  <si>
    <t>1 сем.</t>
  </si>
  <si>
    <t>2 сем.</t>
  </si>
  <si>
    <t>3 сем.</t>
  </si>
  <si>
    <t>4 сем.</t>
  </si>
  <si>
    <t>5 сем.</t>
  </si>
  <si>
    <t>6 сем.</t>
  </si>
  <si>
    <t>всего занятий</t>
  </si>
  <si>
    <t>Безопасность жизнедеятельности</t>
  </si>
  <si>
    <t>ПМ.02</t>
  </si>
  <si>
    <t>Черчение</t>
  </si>
  <si>
    <t>использование вариативной части</t>
  </si>
  <si>
    <t>по ФГОС (ауд.нагр)</t>
  </si>
  <si>
    <t>Всего по ОПОП</t>
  </si>
  <si>
    <t>МДК 02.01</t>
  </si>
  <si>
    <t xml:space="preserve"> -/-/ДЗ/-/-/-</t>
  </si>
  <si>
    <t>З/З/ДЗ/-/-/-</t>
  </si>
  <si>
    <t xml:space="preserve"> -/-/-/-/-/Э</t>
  </si>
  <si>
    <r>
      <t>Консультации</t>
    </r>
    <r>
      <rPr>
        <sz val="10"/>
        <rFont val="Times New Roman"/>
        <family val="1"/>
      </rPr>
      <t xml:space="preserve"> на учебную группу по 4 часа на человека в год </t>
    </r>
  </si>
  <si>
    <t>ОУД.01</t>
  </si>
  <si>
    <t>ОУД.02</t>
  </si>
  <si>
    <t>ОУД.04</t>
  </si>
  <si>
    <t>ОУД.05</t>
  </si>
  <si>
    <t>ОУД.06</t>
  </si>
  <si>
    <t>Общие</t>
  </si>
  <si>
    <t>Иностранный язык (баз)</t>
  </si>
  <si>
    <t>Математика: алгебра и начала математического анализа; геометрия (проф)</t>
  </si>
  <si>
    <t>История (баз)</t>
  </si>
  <si>
    <t>Физическая культура (баз)</t>
  </si>
  <si>
    <t>ОБЖ (баз)</t>
  </si>
  <si>
    <t>ОУД.07</t>
  </si>
  <si>
    <t>ОУД.08</t>
  </si>
  <si>
    <t>ОУД.09</t>
  </si>
  <si>
    <t>ОУД.10</t>
  </si>
  <si>
    <t>Обществознание (вкл.экономику и право) (баз)</t>
  </si>
  <si>
    <t>Химия (баз)</t>
  </si>
  <si>
    <t>Информатика (проф)</t>
  </si>
  <si>
    <t>Физика (проф)</t>
  </si>
  <si>
    <t>ОУД.15</t>
  </si>
  <si>
    <t>Биология (баз)</t>
  </si>
  <si>
    <t>География (баз)</t>
  </si>
  <si>
    <t>Экология (баз)</t>
  </si>
  <si>
    <t xml:space="preserve"> -/ДЗ/-/-/-/-</t>
  </si>
  <si>
    <t xml:space="preserve"> -/-/-/-/ДЗ/-</t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</si>
  <si>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/1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/1</t>
    </r>
    <r>
      <rPr>
        <b/>
        <vertAlign val="subscript"/>
        <sz val="10"/>
        <rFont val="Times New Roman"/>
        <family val="1"/>
      </rPr>
      <t>Э</t>
    </r>
  </si>
  <si>
    <t>Индивидуальный проект</t>
  </si>
  <si>
    <t xml:space="preserve"> ДЗ/-/-/-/-/-</t>
  </si>
  <si>
    <t xml:space="preserve"> -/-/-/ДЗ/-/-</t>
  </si>
  <si>
    <t xml:space="preserve"> -/-/-/З/З/ДЗ</t>
  </si>
  <si>
    <t>Общеобразовательный учебный цикл</t>
  </si>
  <si>
    <t>По выбору из обязательных предметных областей</t>
  </si>
  <si>
    <t>Дополнительные</t>
  </si>
  <si>
    <t>ОП.01</t>
  </si>
  <si>
    <t>ОП.03</t>
  </si>
  <si>
    <t>ОП.04</t>
  </si>
  <si>
    <t>Государственная итоговая аттестация</t>
  </si>
  <si>
    <t>Распределение обязательной аудиторной нагрузки по курсам и семестрам</t>
  </si>
  <si>
    <t>нед.    0н п/ат</t>
  </si>
  <si>
    <t>нед.
0н п/ат</t>
  </si>
  <si>
    <t>нед.
1н п/ат</t>
  </si>
  <si>
    <t>17+0</t>
  </si>
  <si>
    <t xml:space="preserve">Общепрофессиональный учебный цикл </t>
  </si>
  <si>
    <t xml:space="preserve">Профессиональный учебный цикл </t>
  </si>
  <si>
    <t>Государственная итоговая аттестация:</t>
  </si>
  <si>
    <t>Основы инженерной графики</t>
  </si>
  <si>
    <t>ОП.05</t>
  </si>
  <si>
    <t>ОП.06</t>
  </si>
  <si>
    <t>ОП.07</t>
  </si>
  <si>
    <t>Основы электротехники</t>
  </si>
  <si>
    <t>Допуски и технические измерения</t>
  </si>
  <si>
    <t>Основы экономики</t>
  </si>
  <si>
    <t>Вариативная часть</t>
  </si>
  <si>
    <t>МДК.01.03</t>
  </si>
  <si>
    <t>МДК.01.04</t>
  </si>
  <si>
    <t>Подготовительно-сварочные работы и контроль качества сварных швов после сварки</t>
  </si>
  <si>
    <t>Основы технологии сварки и сварочное оборудование</t>
  </si>
  <si>
    <t>Технология производства сварных конструкций</t>
  </si>
  <si>
    <t>Подготовительные и сборочные операции перед сваркой</t>
  </si>
  <si>
    <t>Контроль качества сварных соединений</t>
  </si>
  <si>
    <t>Ручная дуговая сварка (наплавка, резка) плавящимся покрытым электродом</t>
  </si>
  <si>
    <t>Техника и технология ручной дуговой сварки (наплавки, резки) покрытыми электродами</t>
  </si>
  <si>
    <t>ПМ.05</t>
  </si>
  <si>
    <t>Газовая сварка (наплавка)</t>
  </si>
  <si>
    <t>МКД.05.01</t>
  </si>
  <si>
    <t>Техника и технология газовой сварки (наплавки)</t>
  </si>
  <si>
    <t>Основы материаловедения</t>
  </si>
  <si>
    <t>УП.05</t>
  </si>
  <si>
    <t>ПП.05</t>
  </si>
  <si>
    <t xml:space="preserve"> -/-/-/Э/-/-</t>
  </si>
  <si>
    <t xml:space="preserve"> -/-/-/-/-/ДЗ</t>
  </si>
  <si>
    <t xml:space="preserve"> Учебный план 15.01.05 Сварщик (ручной и частично механизированной сварки (наплавки) </t>
  </si>
  <si>
    <t>Формы промежуточной аттестации</t>
  </si>
  <si>
    <t>ОУД.03</t>
  </si>
  <si>
    <t>ОП.02</t>
  </si>
  <si>
    <t>24 (-2) +0 (2)</t>
  </si>
  <si>
    <t>Русский язык (баз)</t>
  </si>
  <si>
    <t xml:space="preserve"> -/-/Э/-/-/-</t>
  </si>
  <si>
    <t>Литература (баз)</t>
  </si>
  <si>
    <t>ОУД.11</t>
  </si>
  <si>
    <t>ОУД.12</t>
  </si>
  <si>
    <t>ОУД.13</t>
  </si>
  <si>
    <t>ОУД.14</t>
  </si>
  <si>
    <t>ОУД.16(1)</t>
  </si>
  <si>
    <t>ОУД.16(2)</t>
  </si>
  <si>
    <t>16 (-1-12ч.) +0 (1+12ч)</t>
  </si>
  <si>
    <t xml:space="preserve">всего занятий </t>
  </si>
  <si>
    <t>5+12</t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</si>
  <si>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/2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/1</t>
    </r>
    <r>
      <rPr>
        <b/>
        <vertAlign val="subscript"/>
        <sz val="10"/>
        <rFont val="Times New Roman"/>
        <family val="1"/>
      </rPr>
      <t>Э</t>
    </r>
  </si>
  <si>
    <t>Русский язык и культура речи</t>
  </si>
  <si>
    <t>Культурология</t>
  </si>
  <si>
    <t>3 нед</t>
  </si>
  <si>
    <r>
      <t>1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/2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   0</t>
    </r>
    <r>
      <rPr>
        <b/>
        <vertAlign val="subscript"/>
        <sz val="9"/>
        <rFont val="Times New Roman"/>
        <family val="1"/>
      </rPr>
      <t>Э</t>
    </r>
  </si>
  <si>
    <r>
      <t>1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/3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   0</t>
    </r>
    <r>
      <rPr>
        <b/>
        <vertAlign val="subscript"/>
        <sz val="9"/>
        <rFont val="Times New Roman"/>
        <family val="1"/>
      </rPr>
      <t>Э</t>
    </r>
  </si>
  <si>
    <t>нед.
2н п/ат</t>
  </si>
  <si>
    <t>нед.       1н п/ат</t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</si>
  <si>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/5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   1</t>
    </r>
    <r>
      <rPr>
        <b/>
        <vertAlign val="subscript"/>
        <sz val="9"/>
        <rFont val="Times New Roman"/>
        <family val="1"/>
      </rPr>
      <t>Э</t>
    </r>
  </si>
  <si>
    <t xml:space="preserve"> -/-/-/-/-/ДЗк</t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</si>
  <si>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/4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/3</t>
    </r>
    <r>
      <rPr>
        <b/>
        <vertAlign val="subscript"/>
        <sz val="10"/>
        <rFont val="Times New Roman"/>
        <family val="1"/>
      </rPr>
      <t>Э</t>
    </r>
  </si>
  <si>
    <t>Основы предпринимательства и бизнес-планирование</t>
  </si>
  <si>
    <r>
      <t>2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/14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/3</t>
    </r>
    <r>
      <rPr>
        <b/>
        <vertAlign val="subscript"/>
        <sz val="10"/>
        <rFont val="Times New Roman"/>
        <family val="1"/>
      </rPr>
      <t>Э</t>
    </r>
  </si>
  <si>
    <t>Астрономия (баз)</t>
  </si>
  <si>
    <t>ОУД.17(1)</t>
  </si>
  <si>
    <t>ОУД.17(2)</t>
  </si>
  <si>
    <r>
      <t>1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/6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   3</t>
    </r>
    <r>
      <rPr>
        <b/>
        <vertAlign val="subscript"/>
        <sz val="9"/>
        <rFont val="Times New Roman"/>
        <family val="1"/>
      </rPr>
      <t>Э</t>
    </r>
  </si>
  <si>
    <t>11 (+12 ч) +11 (-12 ч.)</t>
  </si>
  <si>
    <t>7+13</t>
  </si>
  <si>
    <t>Учебные сборы*</t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</si>
  <si>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/7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/0</t>
    </r>
    <r>
      <rPr>
        <b/>
        <vertAlign val="subscript"/>
        <sz val="10"/>
        <rFont val="Times New Roman"/>
        <family val="1"/>
      </rPr>
      <t>Э</t>
    </r>
  </si>
  <si>
    <r>
      <t>4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/26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/6</t>
    </r>
    <r>
      <rPr>
        <b/>
        <vertAlign val="subscript"/>
        <sz val="10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</si>
  <si>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/6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   2</t>
    </r>
    <r>
      <rPr>
        <b/>
        <vertAlign val="subscript"/>
        <sz val="9"/>
        <rFont val="Times New Roman"/>
        <family val="1"/>
      </rPr>
      <t>Э</t>
    </r>
  </si>
  <si>
    <r>
      <t>1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/4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   0</t>
    </r>
    <r>
      <rPr>
        <b/>
        <vertAlign val="subscript"/>
        <sz val="9"/>
        <rFont val="Times New Roman"/>
        <family val="1"/>
      </rPr>
      <t>Э</t>
    </r>
  </si>
  <si>
    <t>*Учебные сборы проводятся в рамках часов учебной дисциплины ОП.06. Безопасность жизнедеятельности (32+36)</t>
  </si>
  <si>
    <t xml:space="preserve">Технология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</si>
</sst>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vertAlign val="sub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0" fontId="5" fillId="33" borderId="14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wrapText="1"/>
    </xf>
    <xf numFmtId="1" fontId="5" fillId="33" borderId="16" xfId="0" applyNumberFormat="1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1" fontId="1" fillId="33" borderId="16" xfId="0" applyNumberFormat="1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19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50" fillId="33" borderId="0" xfId="0" applyFont="1" applyFill="1" applyAlignment="1">
      <alignment/>
    </xf>
    <xf numFmtId="1" fontId="5" fillId="33" borderId="21" xfId="0" applyNumberFormat="1" applyFont="1" applyFill="1" applyBorder="1" applyAlignment="1">
      <alignment horizontal="center" vertical="center" wrapText="1"/>
    </xf>
    <xf numFmtId="1" fontId="5" fillId="33" borderId="22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1" fontId="5" fillId="33" borderId="25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textRotation="90" wrapText="1"/>
    </xf>
    <xf numFmtId="1" fontId="5" fillId="33" borderId="16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1" fontId="5" fillId="33" borderId="14" xfId="0" applyNumberFormat="1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wrapText="1"/>
    </xf>
    <xf numFmtId="0" fontId="5" fillId="33" borderId="28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18" xfId="0" applyNumberFormat="1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1" fontId="1" fillId="33" borderId="17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 applyProtection="1">
      <alignment horizontal="left" vertical="center" wrapText="1" shrinkToFit="1"/>
      <protection locked="0"/>
    </xf>
    <xf numFmtId="0" fontId="1" fillId="33" borderId="12" xfId="0" applyFont="1" applyFill="1" applyBorder="1" applyAlignment="1">
      <alignment horizontal="left" vertical="center" wrapText="1" shrinkToFi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shrinkToFi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9" xfId="0" applyNumberFormat="1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1" fontId="5" fillId="15" borderId="21" xfId="0" applyNumberFormat="1" applyFont="1" applyFill="1" applyBorder="1" applyAlignment="1">
      <alignment horizontal="center" vertical="center" wrapText="1"/>
    </xf>
    <xf numFmtId="1" fontId="51" fillId="33" borderId="22" xfId="0" applyNumberFormat="1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1" fontId="5" fillId="33" borderId="15" xfId="0" applyNumberFormat="1" applyFont="1" applyFill="1" applyBorder="1" applyAlignment="1">
      <alignment horizontal="center" vertical="center" wrapText="1"/>
    </xf>
    <xf numFmtId="1" fontId="1" fillId="33" borderId="15" xfId="0" applyNumberFormat="1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shrinkToFit="1"/>
    </xf>
    <xf numFmtId="1" fontId="1" fillId="33" borderId="12" xfId="0" applyNumberFormat="1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center" vertical="center" shrinkToFit="1"/>
    </xf>
    <xf numFmtId="0" fontId="1" fillId="33" borderId="23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50" fillId="33" borderId="26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shrinkToFit="1"/>
    </xf>
    <xf numFmtId="0" fontId="1" fillId="33" borderId="16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1" fillId="33" borderId="0" xfId="0" applyFont="1" applyFill="1" applyAlignment="1">
      <alignment shrinkToFit="1"/>
    </xf>
    <xf numFmtId="0" fontId="1" fillId="33" borderId="0" xfId="0" applyFont="1" applyFill="1" applyAlignment="1">
      <alignment horizontal="center"/>
    </xf>
    <xf numFmtId="1" fontId="5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33" borderId="3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1" fillId="33" borderId="33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left" vertical="center" wrapText="1"/>
    </xf>
    <xf numFmtId="0" fontId="1" fillId="33" borderId="36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vertical="top" wrapText="1"/>
    </xf>
    <xf numFmtId="1" fontId="5" fillId="33" borderId="36" xfId="0" applyNumberFormat="1" applyFont="1" applyFill="1" applyBorder="1" applyAlignment="1">
      <alignment horizontal="center" vertical="center" wrapText="1"/>
    </xf>
    <xf numFmtId="1" fontId="1" fillId="33" borderId="36" xfId="0" applyNumberFormat="1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wrapText="1"/>
    </xf>
    <xf numFmtId="0" fontId="5" fillId="33" borderId="39" xfId="0" applyFont="1" applyFill="1" applyBorder="1" applyAlignment="1">
      <alignment horizontal="center" vertical="center" wrapText="1"/>
    </xf>
    <xf numFmtId="1" fontId="5" fillId="33" borderId="39" xfId="0" applyNumberFormat="1" applyFont="1" applyFill="1" applyBorder="1" applyAlignment="1">
      <alignment horizontal="center" vertical="center" wrapText="1"/>
    </xf>
    <xf numFmtId="1" fontId="5" fillId="33" borderId="40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1" fontId="1" fillId="33" borderId="17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1" fontId="1" fillId="33" borderId="17" xfId="0" applyNumberFormat="1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1" fontId="5" fillId="33" borderId="45" xfId="0" applyNumberFormat="1" applyFont="1" applyFill="1" applyBorder="1" applyAlignment="1">
      <alignment horizontal="center" vertical="center" wrapText="1"/>
    </xf>
    <xf numFmtId="1" fontId="5" fillId="33" borderId="46" xfId="0" applyNumberFormat="1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1" fontId="1" fillId="33" borderId="17" xfId="0" applyNumberFormat="1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33" borderId="28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18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wrapText="1"/>
    </xf>
    <xf numFmtId="0" fontId="11" fillId="33" borderId="20" xfId="0" applyFont="1" applyFill="1" applyBorder="1" applyAlignment="1">
      <alignment wrapText="1"/>
    </xf>
    <xf numFmtId="0" fontId="1" fillId="33" borderId="51" xfId="0" applyFont="1" applyFill="1" applyBorder="1" applyAlignment="1">
      <alignment wrapText="1"/>
    </xf>
    <xf numFmtId="0" fontId="1" fillId="33" borderId="52" xfId="0" applyFont="1" applyFill="1" applyBorder="1" applyAlignment="1">
      <alignment wrapText="1"/>
    </xf>
    <xf numFmtId="0" fontId="1" fillId="33" borderId="16" xfId="0" applyFont="1" applyFill="1" applyBorder="1" applyAlignment="1">
      <alignment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wrapText="1"/>
    </xf>
    <xf numFmtId="1" fontId="1" fillId="33" borderId="17" xfId="0" applyNumberFormat="1" applyFont="1" applyFill="1" applyBorder="1" applyAlignment="1">
      <alignment horizontal="center" vertical="center" wrapText="1"/>
    </xf>
    <xf numFmtId="1" fontId="1" fillId="33" borderId="18" xfId="0" applyNumberFormat="1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textRotation="90" wrapText="1"/>
    </xf>
    <xf numFmtId="1" fontId="1" fillId="0" borderId="19" xfId="0" applyNumberFormat="1" applyFont="1" applyBorder="1" applyAlignment="1">
      <alignment horizontal="center" vertical="center" textRotation="90" wrapText="1"/>
    </xf>
    <xf numFmtId="1" fontId="1" fillId="0" borderId="20" xfId="0" applyNumberFormat="1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wrapText="1"/>
    </xf>
    <xf numFmtId="0" fontId="5" fillId="33" borderId="54" xfId="0" applyFont="1" applyFill="1" applyBorder="1" applyAlignment="1">
      <alignment wrapText="1"/>
    </xf>
    <xf numFmtId="0" fontId="5" fillId="33" borderId="55" xfId="0" applyFont="1" applyFill="1" applyBorder="1" applyAlignment="1">
      <alignment wrapText="1"/>
    </xf>
    <xf numFmtId="0" fontId="5" fillId="33" borderId="56" xfId="0" applyFont="1" applyFill="1" applyBorder="1" applyAlignment="1">
      <alignment horizontal="right" vertical="center" wrapText="1"/>
    </xf>
    <xf numFmtId="0" fontId="5" fillId="33" borderId="57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58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wrapText="1"/>
    </xf>
    <xf numFmtId="0" fontId="1" fillId="33" borderId="25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="90" zoomScaleNormal="90" zoomScalePageLayoutView="0" workbookViewId="0" topLeftCell="A1">
      <selection activeCell="A32" sqref="A32:B32"/>
    </sheetView>
  </sheetViews>
  <sheetFormatPr defaultColWidth="9.00390625" defaultRowHeight="12.75"/>
  <cols>
    <col min="1" max="1" width="9.00390625" style="7" customWidth="1"/>
    <col min="2" max="2" width="38.875" style="3" customWidth="1"/>
    <col min="3" max="3" width="10.00390625" style="3" customWidth="1"/>
    <col min="4" max="4" width="5.125" style="3" bestFit="1" customWidth="1"/>
    <col min="5" max="5" width="7.75390625" style="5" customWidth="1"/>
    <col min="6" max="6" width="7.75390625" style="6" customWidth="1"/>
    <col min="7" max="7" width="7.75390625" style="4" customWidth="1"/>
    <col min="8" max="8" width="6.75390625" style="3" customWidth="1"/>
    <col min="9" max="14" width="7.25390625" style="3" customWidth="1"/>
    <col min="15" max="15" width="5.125" style="3" customWidth="1"/>
  </cols>
  <sheetData>
    <row r="1" spans="1:15" s="23" customFormat="1" ht="33" customHeight="1" thickBot="1">
      <c r="A1" s="200" t="s">
        <v>120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5" s="23" customFormat="1" ht="15" customHeight="1">
      <c r="A2" s="182" t="s">
        <v>9</v>
      </c>
      <c r="B2" s="219" t="s">
        <v>10</v>
      </c>
      <c r="C2" s="182" t="s">
        <v>121</v>
      </c>
      <c r="D2" s="230" t="s">
        <v>42</v>
      </c>
      <c r="E2" s="213" t="s">
        <v>11</v>
      </c>
      <c r="F2" s="214"/>
      <c r="G2" s="214"/>
      <c r="H2" s="215"/>
      <c r="I2" s="204" t="s">
        <v>86</v>
      </c>
      <c r="J2" s="205"/>
      <c r="K2" s="205"/>
      <c r="L2" s="205"/>
      <c r="M2" s="205"/>
      <c r="N2" s="206"/>
      <c r="O2" s="201" t="s">
        <v>41</v>
      </c>
    </row>
    <row r="3" spans="1:15" s="23" customFormat="1" ht="12.75" customHeight="1" thickBot="1">
      <c r="A3" s="183"/>
      <c r="B3" s="220"/>
      <c r="C3" s="226"/>
      <c r="D3" s="231"/>
      <c r="E3" s="216"/>
      <c r="F3" s="217"/>
      <c r="G3" s="217"/>
      <c r="H3" s="218"/>
      <c r="I3" s="207"/>
      <c r="J3" s="208"/>
      <c r="K3" s="208"/>
      <c r="L3" s="208"/>
      <c r="M3" s="208"/>
      <c r="N3" s="209"/>
      <c r="O3" s="202"/>
    </row>
    <row r="4" spans="1:15" s="23" customFormat="1" ht="25.5" customHeight="1" thickBot="1">
      <c r="A4" s="183"/>
      <c r="B4" s="220"/>
      <c r="C4" s="226"/>
      <c r="D4" s="231"/>
      <c r="E4" s="210" t="s">
        <v>12</v>
      </c>
      <c r="F4" s="210" t="s">
        <v>13</v>
      </c>
      <c r="G4" s="228" t="s">
        <v>14</v>
      </c>
      <c r="H4" s="229"/>
      <c r="I4" s="222" t="s">
        <v>0</v>
      </c>
      <c r="J4" s="223"/>
      <c r="K4" s="222" t="s">
        <v>4</v>
      </c>
      <c r="L4" s="223"/>
      <c r="M4" s="222" t="s">
        <v>8</v>
      </c>
      <c r="N4" s="223"/>
      <c r="O4" s="202"/>
    </row>
    <row r="5" spans="1:15" s="23" customFormat="1" ht="12.75">
      <c r="A5" s="183"/>
      <c r="B5" s="220"/>
      <c r="C5" s="226"/>
      <c r="D5" s="231"/>
      <c r="E5" s="211"/>
      <c r="F5" s="211"/>
      <c r="G5" s="182" t="s">
        <v>37</v>
      </c>
      <c r="H5" s="182" t="s">
        <v>15</v>
      </c>
      <c r="I5" s="2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202"/>
    </row>
    <row r="6" spans="1:15" s="23" customFormat="1" ht="38.25">
      <c r="A6" s="183"/>
      <c r="B6" s="220"/>
      <c r="C6" s="226"/>
      <c r="D6" s="231"/>
      <c r="E6" s="211"/>
      <c r="F6" s="211"/>
      <c r="G6" s="183"/>
      <c r="H6" s="183"/>
      <c r="I6" s="24" t="s">
        <v>90</v>
      </c>
      <c r="J6" s="25" t="s">
        <v>124</v>
      </c>
      <c r="K6" s="25" t="s">
        <v>134</v>
      </c>
      <c r="L6" s="25" t="s">
        <v>154</v>
      </c>
      <c r="M6" s="25" t="s">
        <v>136</v>
      </c>
      <c r="N6" s="25" t="s">
        <v>155</v>
      </c>
      <c r="O6" s="202"/>
    </row>
    <row r="7" spans="1:15" s="23" customFormat="1" ht="27.75" customHeight="1" thickBot="1">
      <c r="A7" s="184"/>
      <c r="B7" s="221"/>
      <c r="C7" s="227"/>
      <c r="D7" s="232"/>
      <c r="E7" s="212"/>
      <c r="F7" s="212"/>
      <c r="G7" s="184"/>
      <c r="H7" s="184"/>
      <c r="I7" s="26" t="s">
        <v>87</v>
      </c>
      <c r="J7" s="27" t="s">
        <v>88</v>
      </c>
      <c r="K7" s="27" t="s">
        <v>89</v>
      </c>
      <c r="L7" s="27" t="s">
        <v>143</v>
      </c>
      <c r="M7" s="27" t="s">
        <v>88</v>
      </c>
      <c r="N7" s="27" t="s">
        <v>144</v>
      </c>
      <c r="O7" s="203"/>
    </row>
    <row r="8" spans="1:15" s="11" customFormat="1" ht="13.5" thickBot="1">
      <c r="A8" s="55">
        <v>1</v>
      </c>
      <c r="B8" s="17">
        <v>2</v>
      </c>
      <c r="C8" s="17">
        <v>3</v>
      </c>
      <c r="D8" s="16">
        <v>4</v>
      </c>
      <c r="E8" s="16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2">
        <v>14</v>
      </c>
      <c r="O8" s="12">
        <v>15</v>
      </c>
    </row>
    <row r="9" spans="1:16" s="28" customFormat="1" ht="15" thickBot="1">
      <c r="A9" s="143" t="s">
        <v>16</v>
      </c>
      <c r="B9" s="144" t="s">
        <v>79</v>
      </c>
      <c r="C9" s="145" t="s">
        <v>149</v>
      </c>
      <c r="D9" s="146">
        <f aca="true" t="shared" si="0" ref="D9:O9">SUM(D10,D18,D27)</f>
        <v>2052</v>
      </c>
      <c r="E9" s="146">
        <f t="shared" si="0"/>
        <v>3078</v>
      </c>
      <c r="F9" s="146">
        <f t="shared" si="0"/>
        <v>1026</v>
      </c>
      <c r="G9" s="146">
        <f t="shared" si="0"/>
        <v>2052</v>
      </c>
      <c r="H9" s="146">
        <f t="shared" si="0"/>
        <v>912</v>
      </c>
      <c r="I9" s="146">
        <f t="shared" si="0"/>
        <v>546</v>
      </c>
      <c r="J9" s="146">
        <f t="shared" si="0"/>
        <v>756</v>
      </c>
      <c r="K9" s="146">
        <f t="shared" si="0"/>
        <v>432</v>
      </c>
      <c r="L9" s="146">
        <f t="shared" si="0"/>
        <v>318</v>
      </c>
      <c r="M9" s="146">
        <f t="shared" si="0"/>
        <v>0</v>
      </c>
      <c r="N9" s="146">
        <f t="shared" si="0"/>
        <v>0</v>
      </c>
      <c r="O9" s="147">
        <f t="shared" si="0"/>
        <v>0</v>
      </c>
      <c r="P9" s="10"/>
    </row>
    <row r="10" spans="1:15" s="28" customFormat="1" ht="13.5" customHeight="1">
      <c r="A10" s="86"/>
      <c r="B10" s="80" t="s">
        <v>54</v>
      </c>
      <c r="C10" s="94"/>
      <c r="D10" s="30">
        <f>SUM(D11:D17)</f>
        <v>1155</v>
      </c>
      <c r="E10" s="30">
        <f aca="true" t="shared" si="1" ref="E10:O10">SUM(E11:E17)</f>
        <v>1733</v>
      </c>
      <c r="F10" s="30">
        <f t="shared" si="1"/>
        <v>578</v>
      </c>
      <c r="G10" s="30">
        <f t="shared" si="1"/>
        <v>1155</v>
      </c>
      <c r="H10" s="30">
        <f t="shared" si="1"/>
        <v>550</v>
      </c>
      <c r="I10" s="30">
        <f t="shared" si="1"/>
        <v>323</v>
      </c>
      <c r="J10" s="30">
        <f t="shared" si="1"/>
        <v>384</v>
      </c>
      <c r="K10" s="30">
        <f t="shared" si="1"/>
        <v>240</v>
      </c>
      <c r="L10" s="30">
        <f t="shared" si="1"/>
        <v>208</v>
      </c>
      <c r="M10" s="30">
        <f t="shared" si="1"/>
        <v>0</v>
      </c>
      <c r="N10" s="30">
        <f t="shared" si="1"/>
        <v>0</v>
      </c>
      <c r="O10" s="31">
        <f t="shared" si="1"/>
        <v>0</v>
      </c>
    </row>
    <row r="11" spans="1:15" s="29" customFormat="1" ht="12.75">
      <c r="A11" s="65" t="s">
        <v>49</v>
      </c>
      <c r="B11" s="74" t="s">
        <v>125</v>
      </c>
      <c r="C11" s="117" t="s">
        <v>118</v>
      </c>
      <c r="D11" s="224">
        <v>285</v>
      </c>
      <c r="E11" s="32">
        <f aca="true" t="shared" si="2" ref="E11:E17">G11+F11</f>
        <v>171</v>
      </c>
      <c r="F11" s="33">
        <v>57</v>
      </c>
      <c r="G11" s="34">
        <f aca="true" t="shared" si="3" ref="G11:G17">SUM(I11:N11)</f>
        <v>114</v>
      </c>
      <c r="H11" s="8">
        <v>100</v>
      </c>
      <c r="I11" s="8">
        <v>34</v>
      </c>
      <c r="J11" s="8">
        <v>24</v>
      </c>
      <c r="K11" s="8">
        <v>16</v>
      </c>
      <c r="L11" s="35">
        <v>40</v>
      </c>
      <c r="M11" s="8"/>
      <c r="N11" s="158"/>
      <c r="O11" s="159"/>
    </row>
    <row r="12" spans="1:15" s="29" customFormat="1" ht="12.75">
      <c r="A12" s="65" t="s">
        <v>50</v>
      </c>
      <c r="B12" s="74" t="s">
        <v>127</v>
      </c>
      <c r="C12" s="117" t="s">
        <v>77</v>
      </c>
      <c r="D12" s="225"/>
      <c r="E12" s="32">
        <f t="shared" si="2"/>
        <v>256</v>
      </c>
      <c r="F12" s="33">
        <v>85</v>
      </c>
      <c r="G12" s="34">
        <f t="shared" si="3"/>
        <v>171</v>
      </c>
      <c r="H12" s="8"/>
      <c r="I12" s="8">
        <v>51</v>
      </c>
      <c r="J12" s="8">
        <v>48</v>
      </c>
      <c r="K12" s="8">
        <v>32</v>
      </c>
      <c r="L12" s="37">
        <v>40</v>
      </c>
      <c r="M12" s="8"/>
      <c r="N12" s="158"/>
      <c r="O12" s="159"/>
    </row>
    <row r="13" spans="1:15" s="29" customFormat="1" ht="12.75">
      <c r="A13" s="65" t="s">
        <v>122</v>
      </c>
      <c r="B13" s="74" t="s">
        <v>55</v>
      </c>
      <c r="C13" s="117" t="s">
        <v>77</v>
      </c>
      <c r="D13" s="8">
        <v>171</v>
      </c>
      <c r="E13" s="32">
        <f t="shared" si="2"/>
        <v>257</v>
      </c>
      <c r="F13" s="33">
        <v>86</v>
      </c>
      <c r="G13" s="34">
        <f t="shared" si="3"/>
        <v>171</v>
      </c>
      <c r="H13" s="8">
        <v>169</v>
      </c>
      <c r="I13" s="8">
        <v>51</v>
      </c>
      <c r="J13" s="8">
        <v>48</v>
      </c>
      <c r="K13" s="8">
        <v>32</v>
      </c>
      <c r="L13" s="37">
        <v>40</v>
      </c>
      <c r="M13" s="8"/>
      <c r="N13" s="158"/>
      <c r="O13" s="159"/>
    </row>
    <row r="14" spans="1:15" s="29" customFormat="1" ht="25.5">
      <c r="A14" s="65" t="s">
        <v>51</v>
      </c>
      <c r="B14" s="74" t="s">
        <v>56</v>
      </c>
      <c r="C14" s="117" t="s">
        <v>118</v>
      </c>
      <c r="D14" s="38">
        <v>285</v>
      </c>
      <c r="E14" s="32">
        <f t="shared" si="2"/>
        <v>428</v>
      </c>
      <c r="F14" s="33">
        <v>143</v>
      </c>
      <c r="G14" s="34">
        <f t="shared" si="3"/>
        <v>285</v>
      </c>
      <c r="H14" s="8">
        <v>64</v>
      </c>
      <c r="I14" s="8">
        <v>85</v>
      </c>
      <c r="J14" s="8">
        <v>72</v>
      </c>
      <c r="K14" s="8">
        <v>80</v>
      </c>
      <c r="L14" s="35">
        <v>48</v>
      </c>
      <c r="M14" s="8"/>
      <c r="N14" s="158"/>
      <c r="O14" s="159"/>
    </row>
    <row r="15" spans="1:15" s="29" customFormat="1" ht="12.75">
      <c r="A15" s="65" t="s">
        <v>52</v>
      </c>
      <c r="B15" s="74" t="s">
        <v>57</v>
      </c>
      <c r="C15" s="117" t="s">
        <v>77</v>
      </c>
      <c r="D15" s="8">
        <v>171</v>
      </c>
      <c r="E15" s="32">
        <f t="shared" si="2"/>
        <v>256</v>
      </c>
      <c r="F15" s="33">
        <v>85</v>
      </c>
      <c r="G15" s="34">
        <f t="shared" si="3"/>
        <v>171</v>
      </c>
      <c r="H15" s="8">
        <v>34</v>
      </c>
      <c r="I15" s="8">
        <v>51</v>
      </c>
      <c r="J15" s="8">
        <v>48</v>
      </c>
      <c r="K15" s="8">
        <v>32</v>
      </c>
      <c r="L15" s="37">
        <v>40</v>
      </c>
      <c r="M15" s="8"/>
      <c r="N15" s="158"/>
      <c r="O15" s="159"/>
    </row>
    <row r="16" spans="1:15" s="29" customFormat="1" ht="12.75">
      <c r="A16" s="65" t="s">
        <v>53</v>
      </c>
      <c r="B16" s="74" t="s">
        <v>58</v>
      </c>
      <c r="C16" s="90" t="s">
        <v>46</v>
      </c>
      <c r="D16" s="8">
        <v>171</v>
      </c>
      <c r="E16" s="32">
        <f t="shared" si="2"/>
        <v>257</v>
      </c>
      <c r="F16" s="33">
        <v>86</v>
      </c>
      <c r="G16" s="34">
        <f t="shared" si="3"/>
        <v>171</v>
      </c>
      <c r="H16" s="8">
        <v>167</v>
      </c>
      <c r="I16" s="39">
        <v>51</v>
      </c>
      <c r="J16" s="39">
        <v>72</v>
      </c>
      <c r="K16" s="37">
        <v>48</v>
      </c>
      <c r="L16" s="8"/>
      <c r="M16" s="8"/>
      <c r="N16" s="158"/>
      <c r="O16" s="159"/>
    </row>
    <row r="17" spans="1:15" s="29" customFormat="1" ht="13.5" thickBot="1">
      <c r="A17" s="87" t="s">
        <v>60</v>
      </c>
      <c r="B17" s="75" t="s">
        <v>59</v>
      </c>
      <c r="C17" s="154" t="s">
        <v>72</v>
      </c>
      <c r="D17" s="21">
        <v>72</v>
      </c>
      <c r="E17" s="153">
        <f t="shared" si="2"/>
        <v>108</v>
      </c>
      <c r="F17" s="157">
        <v>36</v>
      </c>
      <c r="G17" s="156">
        <f t="shared" si="3"/>
        <v>72</v>
      </c>
      <c r="H17" s="21">
        <v>16</v>
      </c>
      <c r="I17" s="21"/>
      <c r="J17" s="155">
        <v>72</v>
      </c>
      <c r="K17" s="21"/>
      <c r="L17" s="21"/>
      <c r="M17" s="21"/>
      <c r="N17" s="160"/>
      <c r="O17" s="161"/>
    </row>
    <row r="18" spans="1:15" s="28" customFormat="1" ht="27">
      <c r="A18" s="86"/>
      <c r="B18" s="80" t="s">
        <v>80</v>
      </c>
      <c r="C18" s="94"/>
      <c r="D18" s="30">
        <f>SUM(D19:D26)</f>
        <v>717</v>
      </c>
      <c r="E18" s="30">
        <f aca="true" t="shared" si="4" ref="E18:O18">SUM(E19:E26)</f>
        <v>1075</v>
      </c>
      <c r="F18" s="30">
        <f t="shared" si="4"/>
        <v>358</v>
      </c>
      <c r="G18" s="30">
        <f t="shared" si="4"/>
        <v>717</v>
      </c>
      <c r="H18" s="30">
        <f t="shared" si="4"/>
        <v>254</v>
      </c>
      <c r="I18" s="30">
        <f t="shared" si="4"/>
        <v>223</v>
      </c>
      <c r="J18" s="30">
        <f t="shared" si="4"/>
        <v>192</v>
      </c>
      <c r="K18" s="30">
        <f t="shared" si="4"/>
        <v>192</v>
      </c>
      <c r="L18" s="30">
        <f t="shared" si="4"/>
        <v>110</v>
      </c>
      <c r="M18" s="30">
        <f t="shared" si="4"/>
        <v>0</v>
      </c>
      <c r="N18" s="162">
        <f t="shared" si="4"/>
        <v>0</v>
      </c>
      <c r="O18" s="163">
        <f t="shared" si="4"/>
        <v>0</v>
      </c>
    </row>
    <row r="19" spans="1:15" s="29" customFormat="1" ht="12.75">
      <c r="A19" s="65" t="s">
        <v>61</v>
      </c>
      <c r="B19" s="74" t="s">
        <v>66</v>
      </c>
      <c r="C19" s="90" t="s">
        <v>45</v>
      </c>
      <c r="D19" s="8">
        <v>108</v>
      </c>
      <c r="E19" s="32">
        <f>G19+F19</f>
        <v>162</v>
      </c>
      <c r="F19" s="33">
        <v>54</v>
      </c>
      <c r="G19" s="34">
        <f>+SUM(I19:N19)</f>
        <v>108</v>
      </c>
      <c r="H19" s="8">
        <v>106</v>
      </c>
      <c r="I19" s="8">
        <v>52</v>
      </c>
      <c r="J19" s="8">
        <v>24</v>
      </c>
      <c r="K19" s="37">
        <v>32</v>
      </c>
      <c r="L19" s="8"/>
      <c r="M19" s="8"/>
      <c r="N19" s="158"/>
      <c r="O19" s="159"/>
    </row>
    <row r="20" spans="1:15" s="29" customFormat="1" ht="12.75">
      <c r="A20" s="87" t="s">
        <v>62</v>
      </c>
      <c r="B20" s="75" t="s">
        <v>67</v>
      </c>
      <c r="C20" s="117" t="s">
        <v>118</v>
      </c>
      <c r="D20" s="224">
        <v>180</v>
      </c>
      <c r="E20" s="32">
        <f aca="true" t="shared" si="5" ref="E20:E26">G20+F20</f>
        <v>216</v>
      </c>
      <c r="F20" s="157">
        <v>72</v>
      </c>
      <c r="G20" s="34">
        <f aca="true" t="shared" si="6" ref="G20:G26">+SUM(I20:N20)</f>
        <v>144</v>
      </c>
      <c r="H20" s="21">
        <v>36</v>
      </c>
      <c r="I20" s="21">
        <v>34</v>
      </c>
      <c r="J20" s="21">
        <v>48</v>
      </c>
      <c r="K20" s="21">
        <v>32</v>
      </c>
      <c r="L20" s="40">
        <v>30</v>
      </c>
      <c r="M20" s="21"/>
      <c r="N20" s="160"/>
      <c r="O20" s="161"/>
    </row>
    <row r="21" spans="1:15" s="29" customFormat="1" ht="12.75">
      <c r="A21" s="87" t="s">
        <v>63</v>
      </c>
      <c r="B21" s="75" t="s">
        <v>150</v>
      </c>
      <c r="C21" s="117" t="s">
        <v>77</v>
      </c>
      <c r="D21" s="225"/>
      <c r="E21" s="32">
        <f t="shared" si="5"/>
        <v>54</v>
      </c>
      <c r="F21" s="176">
        <v>18</v>
      </c>
      <c r="G21" s="34">
        <f t="shared" si="6"/>
        <v>36</v>
      </c>
      <c r="H21" s="21">
        <v>10</v>
      </c>
      <c r="I21" s="21"/>
      <c r="J21" s="21"/>
      <c r="K21" s="21">
        <v>16</v>
      </c>
      <c r="L21" s="175">
        <v>20</v>
      </c>
      <c r="M21" s="21"/>
      <c r="N21" s="160"/>
      <c r="O21" s="161"/>
    </row>
    <row r="22" spans="1:15" s="29" customFormat="1" ht="12.75">
      <c r="A22" s="65" t="s">
        <v>128</v>
      </c>
      <c r="B22" s="74" t="s">
        <v>65</v>
      </c>
      <c r="C22" s="90" t="s">
        <v>45</v>
      </c>
      <c r="D22" s="8">
        <v>114</v>
      </c>
      <c r="E22" s="32">
        <f t="shared" si="5"/>
        <v>171</v>
      </c>
      <c r="F22" s="33">
        <v>57</v>
      </c>
      <c r="G22" s="34">
        <f t="shared" si="6"/>
        <v>114</v>
      </c>
      <c r="H22" s="8">
        <v>28</v>
      </c>
      <c r="I22" s="8">
        <v>34</v>
      </c>
      <c r="J22" s="8">
        <v>48</v>
      </c>
      <c r="K22" s="37">
        <v>32</v>
      </c>
      <c r="L22" s="8"/>
      <c r="M22" s="8"/>
      <c r="N22" s="158"/>
      <c r="O22" s="159"/>
    </row>
    <row r="23" spans="1:15" s="29" customFormat="1" ht="25.5">
      <c r="A23" s="65" t="s">
        <v>129</v>
      </c>
      <c r="B23" s="74" t="s">
        <v>64</v>
      </c>
      <c r="C23" s="117" t="s">
        <v>77</v>
      </c>
      <c r="D23" s="8">
        <v>171</v>
      </c>
      <c r="E23" s="32">
        <f t="shared" si="5"/>
        <v>256</v>
      </c>
      <c r="F23" s="33">
        <v>85</v>
      </c>
      <c r="G23" s="34">
        <f t="shared" si="6"/>
        <v>171</v>
      </c>
      <c r="H23" s="8">
        <v>38</v>
      </c>
      <c r="I23" s="8">
        <v>51</v>
      </c>
      <c r="J23" s="8">
        <v>48</v>
      </c>
      <c r="K23" s="8">
        <v>32</v>
      </c>
      <c r="L23" s="37">
        <v>40</v>
      </c>
      <c r="M23" s="8"/>
      <c r="N23" s="158"/>
      <c r="O23" s="159"/>
    </row>
    <row r="24" spans="1:15" s="29" customFormat="1" ht="12.75">
      <c r="A24" s="65" t="s">
        <v>130</v>
      </c>
      <c r="B24" s="74" t="s">
        <v>69</v>
      </c>
      <c r="C24" s="90" t="s">
        <v>76</v>
      </c>
      <c r="D24" s="8">
        <v>36</v>
      </c>
      <c r="E24" s="32">
        <f t="shared" si="5"/>
        <v>54</v>
      </c>
      <c r="F24" s="33">
        <v>18</v>
      </c>
      <c r="G24" s="34">
        <f t="shared" si="6"/>
        <v>36</v>
      </c>
      <c r="H24" s="8">
        <v>10</v>
      </c>
      <c r="I24" s="37">
        <v>36</v>
      </c>
      <c r="J24" s="8"/>
      <c r="K24" s="8"/>
      <c r="L24" s="8"/>
      <c r="M24" s="8"/>
      <c r="N24" s="158"/>
      <c r="O24" s="159"/>
    </row>
    <row r="25" spans="1:15" s="29" customFormat="1" ht="12.75">
      <c r="A25" s="65" t="s">
        <v>131</v>
      </c>
      <c r="B25" s="74" t="s">
        <v>70</v>
      </c>
      <c r="C25" s="90" t="s">
        <v>45</v>
      </c>
      <c r="D25" s="8">
        <v>72</v>
      </c>
      <c r="E25" s="32">
        <f t="shared" si="5"/>
        <v>108</v>
      </c>
      <c r="F25" s="33">
        <v>36</v>
      </c>
      <c r="G25" s="34">
        <f t="shared" si="6"/>
        <v>72</v>
      </c>
      <c r="H25" s="8">
        <v>18</v>
      </c>
      <c r="I25" s="8">
        <v>16</v>
      </c>
      <c r="J25" s="8">
        <v>24</v>
      </c>
      <c r="K25" s="37">
        <v>32</v>
      </c>
      <c r="L25" s="8"/>
      <c r="M25" s="8"/>
      <c r="N25" s="158"/>
      <c r="O25" s="159"/>
    </row>
    <row r="26" spans="1:15" s="29" customFormat="1" ht="13.5" thickBot="1">
      <c r="A26" s="87" t="s">
        <v>68</v>
      </c>
      <c r="B26" s="75" t="s">
        <v>71</v>
      </c>
      <c r="C26" s="148" t="s">
        <v>77</v>
      </c>
      <c r="D26" s="21">
        <v>36</v>
      </c>
      <c r="E26" s="153">
        <f t="shared" si="5"/>
        <v>54</v>
      </c>
      <c r="F26" s="157">
        <v>18</v>
      </c>
      <c r="G26" s="156">
        <f t="shared" si="6"/>
        <v>36</v>
      </c>
      <c r="H26" s="21">
        <v>8</v>
      </c>
      <c r="I26" s="21"/>
      <c r="J26" s="21"/>
      <c r="K26" s="21">
        <v>16</v>
      </c>
      <c r="L26" s="155">
        <v>20</v>
      </c>
      <c r="M26" s="21"/>
      <c r="N26" s="160"/>
      <c r="O26" s="161"/>
    </row>
    <row r="27" spans="1:15" s="29" customFormat="1" ht="13.5">
      <c r="A27" s="149"/>
      <c r="B27" s="80" t="s">
        <v>81</v>
      </c>
      <c r="C27" s="150"/>
      <c r="D27" s="89">
        <v>180</v>
      </c>
      <c r="E27" s="89">
        <f aca="true" t="shared" si="7" ref="E27:N27">SUM(E28:E31)</f>
        <v>270</v>
      </c>
      <c r="F27" s="89">
        <f t="shared" si="7"/>
        <v>90</v>
      </c>
      <c r="G27" s="89">
        <f t="shared" si="7"/>
        <v>180</v>
      </c>
      <c r="H27" s="89">
        <f t="shared" si="7"/>
        <v>108</v>
      </c>
      <c r="I27" s="89">
        <f t="shared" si="7"/>
        <v>0</v>
      </c>
      <c r="J27" s="89">
        <f t="shared" si="7"/>
        <v>180</v>
      </c>
      <c r="K27" s="89">
        <f t="shared" si="7"/>
        <v>0</v>
      </c>
      <c r="L27" s="89">
        <f t="shared" si="7"/>
        <v>0</v>
      </c>
      <c r="M27" s="89">
        <f t="shared" si="7"/>
        <v>0</v>
      </c>
      <c r="N27" s="164">
        <f t="shared" si="7"/>
        <v>0</v>
      </c>
      <c r="O27" s="165">
        <v>0</v>
      </c>
    </row>
    <row r="28" spans="1:15" s="29" customFormat="1" ht="12.75">
      <c r="A28" s="88" t="s">
        <v>132</v>
      </c>
      <c r="B28" s="76" t="s">
        <v>40</v>
      </c>
      <c r="C28" s="196" t="s">
        <v>72</v>
      </c>
      <c r="D28" s="22"/>
      <c r="E28" s="187">
        <f>G28+F28</f>
        <v>135</v>
      </c>
      <c r="F28" s="198">
        <v>45</v>
      </c>
      <c r="G28" s="189">
        <f>SUM(I28:N28)</f>
        <v>90</v>
      </c>
      <c r="H28" s="22">
        <v>60</v>
      </c>
      <c r="I28" s="166"/>
      <c r="J28" s="233">
        <v>90</v>
      </c>
      <c r="K28" s="8"/>
      <c r="L28" s="8"/>
      <c r="M28" s="118"/>
      <c r="N28" s="167"/>
      <c r="O28" s="168"/>
    </row>
    <row r="29" spans="1:15" s="29" customFormat="1" ht="12.75">
      <c r="A29" s="88" t="s">
        <v>133</v>
      </c>
      <c r="B29" s="76" t="s">
        <v>139</v>
      </c>
      <c r="C29" s="240"/>
      <c r="D29" s="22"/>
      <c r="E29" s="188"/>
      <c r="F29" s="199"/>
      <c r="G29" s="190"/>
      <c r="H29" s="22">
        <v>20</v>
      </c>
      <c r="I29" s="166"/>
      <c r="J29" s="234"/>
      <c r="K29" s="8"/>
      <c r="L29" s="22"/>
      <c r="M29" s="22"/>
      <c r="N29" s="167"/>
      <c r="O29" s="168"/>
    </row>
    <row r="30" spans="1:15" s="29" customFormat="1" ht="12.75">
      <c r="A30" s="88" t="s">
        <v>151</v>
      </c>
      <c r="B30" s="76" t="s">
        <v>138</v>
      </c>
      <c r="C30" s="196" t="s">
        <v>72</v>
      </c>
      <c r="D30" s="22"/>
      <c r="E30" s="187">
        <f>G30+F30</f>
        <v>135</v>
      </c>
      <c r="F30" s="198">
        <v>45</v>
      </c>
      <c r="G30" s="189">
        <f>SUM(I30:N30)</f>
        <v>90</v>
      </c>
      <c r="H30" s="22">
        <v>20</v>
      </c>
      <c r="I30" s="22"/>
      <c r="J30" s="233">
        <v>90</v>
      </c>
      <c r="K30" s="8"/>
      <c r="L30" s="8"/>
      <c r="M30" s="22"/>
      <c r="N30" s="167"/>
      <c r="O30" s="168"/>
    </row>
    <row r="31" spans="1:15" s="29" customFormat="1" ht="12.75">
      <c r="A31" s="88" t="s">
        <v>152</v>
      </c>
      <c r="B31" s="76" t="s">
        <v>162</v>
      </c>
      <c r="C31" s="240"/>
      <c r="D31" s="22"/>
      <c r="E31" s="188"/>
      <c r="F31" s="199"/>
      <c r="G31" s="190"/>
      <c r="H31" s="22">
        <v>8</v>
      </c>
      <c r="I31" s="22"/>
      <c r="J31" s="234"/>
      <c r="K31" s="8"/>
      <c r="L31" s="8"/>
      <c r="M31" s="22"/>
      <c r="N31" s="167"/>
      <c r="O31" s="168"/>
    </row>
    <row r="32" spans="1:15" s="29" customFormat="1" ht="13.5" thickBot="1">
      <c r="A32" s="245" t="s">
        <v>75</v>
      </c>
      <c r="B32" s="246"/>
      <c r="C32" s="42"/>
      <c r="D32" s="43"/>
      <c r="E32" s="44">
        <v>20</v>
      </c>
      <c r="F32" s="45">
        <v>20</v>
      </c>
      <c r="G32" s="46"/>
      <c r="H32" s="43"/>
      <c r="I32" s="47"/>
      <c r="J32" s="47"/>
      <c r="K32" s="43"/>
      <c r="L32" s="169"/>
      <c r="M32" s="43"/>
      <c r="N32" s="170"/>
      <c r="O32" s="171"/>
    </row>
    <row r="33" spans="1:15" s="11" customFormat="1" ht="14.25">
      <c r="A33" s="9" t="s">
        <v>17</v>
      </c>
      <c r="B33" s="77" t="s">
        <v>91</v>
      </c>
      <c r="C33" s="89" t="s">
        <v>157</v>
      </c>
      <c r="D33" s="89">
        <v>218</v>
      </c>
      <c r="E33" s="30">
        <f aca="true" t="shared" si="8" ref="E33:N33">SUM(E34:E42)</f>
        <v>469.5</v>
      </c>
      <c r="F33" s="30">
        <f t="shared" si="8"/>
        <v>156.5</v>
      </c>
      <c r="G33" s="30">
        <f t="shared" si="8"/>
        <v>313</v>
      </c>
      <c r="H33" s="30">
        <f t="shared" si="8"/>
        <v>162</v>
      </c>
      <c r="I33" s="30">
        <f t="shared" si="8"/>
        <v>50</v>
      </c>
      <c r="J33" s="30">
        <f t="shared" si="8"/>
        <v>18</v>
      </c>
      <c r="K33" s="30">
        <f t="shared" si="8"/>
        <v>0</v>
      </c>
      <c r="L33" s="30">
        <f t="shared" si="8"/>
        <v>36</v>
      </c>
      <c r="M33" s="30">
        <f t="shared" si="8"/>
        <v>90</v>
      </c>
      <c r="N33" s="30">
        <f t="shared" si="8"/>
        <v>119</v>
      </c>
      <c r="O33" s="31">
        <f>G33-D33</f>
        <v>95</v>
      </c>
    </row>
    <row r="34" spans="1:15" s="11" customFormat="1" ht="12.75">
      <c r="A34" s="65" t="s">
        <v>82</v>
      </c>
      <c r="B34" s="74" t="s">
        <v>94</v>
      </c>
      <c r="C34" s="90" t="s">
        <v>119</v>
      </c>
      <c r="D34" s="131"/>
      <c r="E34" s="32">
        <f aca="true" t="shared" si="9" ref="E34:E44">G34+F34</f>
        <v>58.5</v>
      </c>
      <c r="F34" s="33">
        <f aca="true" t="shared" si="10" ref="F34:F40">0.5*G34</f>
        <v>19.5</v>
      </c>
      <c r="G34" s="34">
        <f aca="true" t="shared" si="11" ref="G34:G40">SUM(I34:N34)</f>
        <v>39</v>
      </c>
      <c r="H34" s="33">
        <v>30</v>
      </c>
      <c r="I34" s="8"/>
      <c r="J34" s="8"/>
      <c r="K34" s="8"/>
      <c r="L34" s="8"/>
      <c r="M34" s="8">
        <v>18</v>
      </c>
      <c r="N34" s="37">
        <v>21</v>
      </c>
      <c r="O34" s="36"/>
    </row>
    <row r="35" spans="1:15" s="11" customFormat="1" ht="12.75">
      <c r="A35" s="65" t="s">
        <v>123</v>
      </c>
      <c r="B35" s="74" t="s">
        <v>98</v>
      </c>
      <c r="C35" s="90" t="s">
        <v>119</v>
      </c>
      <c r="D35" s="131"/>
      <c r="E35" s="32">
        <f t="shared" si="9"/>
        <v>72</v>
      </c>
      <c r="F35" s="33">
        <f t="shared" si="10"/>
        <v>24</v>
      </c>
      <c r="G35" s="34">
        <f t="shared" si="11"/>
        <v>48</v>
      </c>
      <c r="H35" s="33">
        <v>14</v>
      </c>
      <c r="I35" s="8"/>
      <c r="J35" s="8"/>
      <c r="K35" s="8"/>
      <c r="L35" s="8"/>
      <c r="M35" s="8">
        <v>20</v>
      </c>
      <c r="N35" s="37">
        <v>28</v>
      </c>
      <c r="O35" s="36"/>
    </row>
    <row r="36" spans="1:15" s="11" customFormat="1" ht="12.75">
      <c r="A36" s="65" t="s">
        <v>83</v>
      </c>
      <c r="B36" s="74" t="s">
        <v>115</v>
      </c>
      <c r="C36" s="90" t="s">
        <v>76</v>
      </c>
      <c r="D36" s="131"/>
      <c r="E36" s="32">
        <f t="shared" si="9"/>
        <v>51</v>
      </c>
      <c r="F36" s="33">
        <f t="shared" si="10"/>
        <v>17</v>
      </c>
      <c r="G36" s="34">
        <f t="shared" si="11"/>
        <v>34</v>
      </c>
      <c r="H36" s="33">
        <v>20</v>
      </c>
      <c r="I36" s="37">
        <v>34</v>
      </c>
      <c r="J36" s="8"/>
      <c r="K36" s="8"/>
      <c r="L36" s="8"/>
      <c r="M36" s="8"/>
      <c r="N36" s="8"/>
      <c r="O36" s="36"/>
    </row>
    <row r="37" spans="1:15" s="11" customFormat="1" ht="12.75">
      <c r="A37" s="65" t="s">
        <v>84</v>
      </c>
      <c r="B37" s="74" t="s">
        <v>99</v>
      </c>
      <c r="C37" s="90" t="s">
        <v>72</v>
      </c>
      <c r="D37" s="131"/>
      <c r="E37" s="32">
        <f t="shared" si="9"/>
        <v>51</v>
      </c>
      <c r="F37" s="33">
        <f t="shared" si="10"/>
        <v>17</v>
      </c>
      <c r="G37" s="34">
        <f t="shared" si="11"/>
        <v>34</v>
      </c>
      <c r="H37" s="33">
        <v>16</v>
      </c>
      <c r="I37" s="8">
        <v>16</v>
      </c>
      <c r="J37" s="37">
        <v>18</v>
      </c>
      <c r="K37" s="8"/>
      <c r="L37" s="8"/>
      <c r="M37" s="8"/>
      <c r="N37" s="8"/>
      <c r="O37" s="36"/>
    </row>
    <row r="38" spans="1:15" s="11" customFormat="1" ht="12.75">
      <c r="A38" s="65" t="s">
        <v>95</v>
      </c>
      <c r="B38" s="74" t="s">
        <v>100</v>
      </c>
      <c r="C38" s="90" t="s">
        <v>119</v>
      </c>
      <c r="D38" s="131"/>
      <c r="E38" s="32">
        <f t="shared" si="9"/>
        <v>63</v>
      </c>
      <c r="F38" s="33">
        <f t="shared" si="10"/>
        <v>21</v>
      </c>
      <c r="G38" s="34">
        <f t="shared" si="11"/>
        <v>42</v>
      </c>
      <c r="H38" s="33">
        <v>12</v>
      </c>
      <c r="I38" s="8"/>
      <c r="J38" s="8"/>
      <c r="K38" s="8"/>
      <c r="L38" s="8"/>
      <c r="M38" s="8"/>
      <c r="N38" s="37">
        <v>42</v>
      </c>
      <c r="O38" s="36"/>
    </row>
    <row r="39" spans="1:15" s="11" customFormat="1" ht="12.75">
      <c r="A39" s="87" t="s">
        <v>96</v>
      </c>
      <c r="B39" s="75" t="s">
        <v>38</v>
      </c>
      <c r="C39" s="172" t="s">
        <v>73</v>
      </c>
      <c r="D39" s="133"/>
      <c r="E39" s="173">
        <f>G39+F39</f>
        <v>48</v>
      </c>
      <c r="F39" s="176">
        <f>0.5*G39</f>
        <v>16</v>
      </c>
      <c r="G39" s="174">
        <f>SUM(I39:N39)</f>
        <v>32</v>
      </c>
      <c r="H39" s="176">
        <v>18</v>
      </c>
      <c r="I39" s="21"/>
      <c r="J39" s="21"/>
      <c r="K39" s="21"/>
      <c r="L39" s="21"/>
      <c r="M39" s="175">
        <v>32</v>
      </c>
      <c r="N39" s="21"/>
      <c r="O39" s="41"/>
    </row>
    <row r="40" spans="1:15" s="11" customFormat="1" ht="13.5" thickBot="1">
      <c r="A40" s="87"/>
      <c r="B40" s="75" t="s">
        <v>156</v>
      </c>
      <c r="C40" s="60"/>
      <c r="D40" s="133"/>
      <c r="E40" s="56">
        <f t="shared" si="9"/>
        <v>54</v>
      </c>
      <c r="F40" s="62">
        <f t="shared" si="10"/>
        <v>18</v>
      </c>
      <c r="G40" s="61">
        <f t="shared" si="11"/>
        <v>36</v>
      </c>
      <c r="H40" s="152">
        <v>36</v>
      </c>
      <c r="I40" s="21"/>
      <c r="J40" s="21"/>
      <c r="K40" s="21"/>
      <c r="L40" s="177">
        <v>36</v>
      </c>
      <c r="M40" s="21"/>
      <c r="N40" s="21"/>
      <c r="O40" s="41"/>
    </row>
    <row r="41" spans="1:15" s="11" customFormat="1" ht="13.5" thickBot="1">
      <c r="A41" s="134"/>
      <c r="B41" s="135" t="s">
        <v>101</v>
      </c>
      <c r="C41" s="136"/>
      <c r="D41" s="137"/>
      <c r="E41" s="138"/>
      <c r="F41" s="139"/>
      <c r="G41" s="140"/>
      <c r="H41" s="139"/>
      <c r="I41" s="141"/>
      <c r="J41" s="141"/>
      <c r="K41" s="141"/>
      <c r="L41" s="141"/>
      <c r="M41" s="141"/>
      <c r="N41" s="141"/>
      <c r="O41" s="142"/>
    </row>
    <row r="42" spans="1:15" s="11" customFormat="1" ht="26.25" thickBot="1">
      <c r="A42" s="129" t="s">
        <v>97</v>
      </c>
      <c r="B42" s="75" t="s">
        <v>148</v>
      </c>
      <c r="C42" s="60" t="s">
        <v>119</v>
      </c>
      <c r="D42" s="132"/>
      <c r="E42" s="56">
        <f>G42+F42</f>
        <v>72</v>
      </c>
      <c r="F42" s="62">
        <f>0.5*G42</f>
        <v>24</v>
      </c>
      <c r="G42" s="61">
        <f>SUM(I42:N42)</f>
        <v>48</v>
      </c>
      <c r="H42" s="21">
        <v>16</v>
      </c>
      <c r="I42" s="21"/>
      <c r="J42" s="21"/>
      <c r="K42" s="21"/>
      <c r="L42" s="21"/>
      <c r="M42" s="21">
        <v>20</v>
      </c>
      <c r="N42" s="58">
        <v>28</v>
      </c>
      <c r="O42" s="41"/>
    </row>
    <row r="43" spans="1:15" s="28" customFormat="1" ht="19.5" customHeight="1" thickBot="1">
      <c r="A43" s="66" t="s">
        <v>1</v>
      </c>
      <c r="B43" s="78" t="s">
        <v>92</v>
      </c>
      <c r="C43" s="66" t="s">
        <v>147</v>
      </c>
      <c r="D43" s="66">
        <v>246</v>
      </c>
      <c r="E43" s="91">
        <f t="shared" si="9"/>
        <v>544</v>
      </c>
      <c r="F43" s="91">
        <f>F44</f>
        <v>181</v>
      </c>
      <c r="G43" s="91">
        <f>G44</f>
        <v>363</v>
      </c>
      <c r="H43" s="91">
        <f aca="true" t="shared" si="12" ref="H43:N43">H44</f>
        <v>114</v>
      </c>
      <c r="I43" s="91">
        <f t="shared" si="12"/>
        <v>16</v>
      </c>
      <c r="J43" s="91">
        <f t="shared" si="12"/>
        <v>18</v>
      </c>
      <c r="K43" s="91">
        <f t="shared" si="12"/>
        <v>96</v>
      </c>
      <c r="L43" s="91">
        <f t="shared" si="12"/>
        <v>34</v>
      </c>
      <c r="M43" s="91">
        <f t="shared" si="12"/>
        <v>80</v>
      </c>
      <c r="N43" s="91">
        <f t="shared" si="12"/>
        <v>119</v>
      </c>
      <c r="O43" s="91">
        <f>O44</f>
        <v>117</v>
      </c>
    </row>
    <row r="44" spans="1:15" s="11" customFormat="1" ht="22.5" customHeight="1" thickBot="1">
      <c r="A44" s="67" t="s">
        <v>5</v>
      </c>
      <c r="B44" s="79" t="s">
        <v>2</v>
      </c>
      <c r="C44" s="66" t="s">
        <v>147</v>
      </c>
      <c r="D44" s="130">
        <v>246</v>
      </c>
      <c r="E44" s="57">
        <f t="shared" si="9"/>
        <v>544</v>
      </c>
      <c r="F44" s="92">
        <f>F45+F52+F56</f>
        <v>181</v>
      </c>
      <c r="G44" s="92">
        <f>G45+G52+G56</f>
        <v>363</v>
      </c>
      <c r="H44" s="92">
        <f aca="true" t="shared" si="13" ref="H44:N44">H45+H52+H56</f>
        <v>114</v>
      </c>
      <c r="I44" s="92">
        <f t="shared" si="13"/>
        <v>16</v>
      </c>
      <c r="J44" s="92">
        <f t="shared" si="13"/>
        <v>18</v>
      </c>
      <c r="K44" s="92">
        <f t="shared" si="13"/>
        <v>96</v>
      </c>
      <c r="L44" s="92">
        <f t="shared" si="13"/>
        <v>34</v>
      </c>
      <c r="M44" s="92">
        <f t="shared" si="13"/>
        <v>80</v>
      </c>
      <c r="N44" s="92">
        <f t="shared" si="13"/>
        <v>119</v>
      </c>
      <c r="O44" s="93">
        <f>G44-D44</f>
        <v>117</v>
      </c>
    </row>
    <row r="45" spans="1:15" s="28" customFormat="1" ht="40.5">
      <c r="A45" s="68" t="s">
        <v>18</v>
      </c>
      <c r="B45" s="80" t="s">
        <v>104</v>
      </c>
      <c r="C45" s="89" t="s">
        <v>74</v>
      </c>
      <c r="D45" s="94"/>
      <c r="E45" s="30">
        <f>SUM(E46:E49)</f>
        <v>195</v>
      </c>
      <c r="F45" s="30">
        <f aca="true" t="shared" si="14" ref="F45:N45">SUM(F46:F49)</f>
        <v>65</v>
      </c>
      <c r="G45" s="30">
        <f t="shared" si="14"/>
        <v>130</v>
      </c>
      <c r="H45" s="30">
        <f t="shared" si="14"/>
        <v>46</v>
      </c>
      <c r="I45" s="30">
        <f t="shared" si="14"/>
        <v>16</v>
      </c>
      <c r="J45" s="30">
        <f t="shared" si="14"/>
        <v>18</v>
      </c>
      <c r="K45" s="95">
        <f t="shared" si="14"/>
        <v>96</v>
      </c>
      <c r="L45" s="30">
        <f t="shared" si="14"/>
        <v>0</v>
      </c>
      <c r="M45" s="30">
        <f t="shared" si="14"/>
        <v>0</v>
      </c>
      <c r="N45" s="30">
        <f t="shared" si="14"/>
        <v>0</v>
      </c>
      <c r="O45" s="96"/>
    </row>
    <row r="46" spans="1:15" s="11" customFormat="1" ht="28.5" customHeight="1">
      <c r="A46" s="69" t="s">
        <v>19</v>
      </c>
      <c r="B46" s="74" t="s">
        <v>105</v>
      </c>
      <c r="C46" s="224" t="s">
        <v>126</v>
      </c>
      <c r="D46" s="119"/>
      <c r="E46" s="32">
        <f aca="true" t="shared" si="15" ref="E46:E51">SUM(F46:G46)</f>
        <v>51</v>
      </c>
      <c r="F46" s="33">
        <f>0.5*G46</f>
        <v>17</v>
      </c>
      <c r="G46" s="34">
        <f aca="true" t="shared" si="16" ref="G46:G51">SUM(I46:N46)</f>
        <v>34</v>
      </c>
      <c r="H46" s="33">
        <v>8</v>
      </c>
      <c r="I46" s="8">
        <v>16</v>
      </c>
      <c r="J46" s="8">
        <v>18</v>
      </c>
      <c r="K46" s="8"/>
      <c r="L46" s="8"/>
      <c r="M46" s="8"/>
      <c r="N46" s="8"/>
      <c r="O46" s="36"/>
    </row>
    <row r="47" spans="1:15" s="11" customFormat="1" ht="24" customHeight="1">
      <c r="A47" s="69" t="s">
        <v>20</v>
      </c>
      <c r="B47" s="74" t="s">
        <v>106</v>
      </c>
      <c r="C47" s="244"/>
      <c r="D47" s="119"/>
      <c r="E47" s="32">
        <f t="shared" si="15"/>
        <v>54</v>
      </c>
      <c r="F47" s="33">
        <f>0.5*G47</f>
        <v>18</v>
      </c>
      <c r="G47" s="34">
        <f t="shared" si="16"/>
        <v>36</v>
      </c>
      <c r="H47" s="33">
        <v>20</v>
      </c>
      <c r="I47" s="8"/>
      <c r="J47" s="8"/>
      <c r="K47" s="8">
        <v>36</v>
      </c>
      <c r="L47" s="8"/>
      <c r="M47" s="8"/>
      <c r="N47" s="8"/>
      <c r="O47" s="36"/>
    </row>
    <row r="48" spans="1:15" s="11" customFormat="1" ht="27" customHeight="1">
      <c r="A48" s="69" t="s">
        <v>102</v>
      </c>
      <c r="B48" s="74" t="s">
        <v>107</v>
      </c>
      <c r="C48" s="244"/>
      <c r="D48" s="119"/>
      <c r="E48" s="32">
        <f t="shared" si="15"/>
        <v>36</v>
      </c>
      <c r="F48" s="33">
        <f>0.5*G48</f>
        <v>12</v>
      </c>
      <c r="G48" s="34">
        <f t="shared" si="16"/>
        <v>24</v>
      </c>
      <c r="H48" s="33">
        <v>6</v>
      </c>
      <c r="I48" s="8"/>
      <c r="J48" s="8"/>
      <c r="K48" s="8">
        <v>24</v>
      </c>
      <c r="L48" s="8"/>
      <c r="M48" s="8"/>
      <c r="N48" s="8"/>
      <c r="O48" s="36"/>
    </row>
    <row r="49" spans="1:15" s="11" customFormat="1" ht="12.75">
      <c r="A49" s="69" t="s">
        <v>103</v>
      </c>
      <c r="B49" s="81" t="s">
        <v>108</v>
      </c>
      <c r="C49" s="225"/>
      <c r="D49" s="119"/>
      <c r="E49" s="32">
        <f t="shared" si="15"/>
        <v>54</v>
      </c>
      <c r="F49" s="33">
        <f>0.5*G49</f>
        <v>18</v>
      </c>
      <c r="G49" s="34">
        <f t="shared" si="16"/>
        <v>36</v>
      </c>
      <c r="H49" s="33">
        <v>12</v>
      </c>
      <c r="I49" s="8"/>
      <c r="J49" s="8"/>
      <c r="K49" s="8">
        <v>36</v>
      </c>
      <c r="L49" s="8"/>
      <c r="M49" s="8"/>
      <c r="N49" s="8"/>
      <c r="O49" s="36"/>
    </row>
    <row r="50" spans="1:15" s="11" customFormat="1" ht="18" customHeight="1">
      <c r="A50" s="70" t="s">
        <v>21</v>
      </c>
      <c r="B50" s="74" t="s">
        <v>6</v>
      </c>
      <c r="C50" s="151" t="s">
        <v>45</v>
      </c>
      <c r="D50" s="119"/>
      <c r="E50" s="32">
        <f t="shared" si="15"/>
        <v>120</v>
      </c>
      <c r="F50" s="33"/>
      <c r="G50" s="34">
        <f t="shared" si="16"/>
        <v>120</v>
      </c>
      <c r="H50" s="13"/>
      <c r="I50" s="8"/>
      <c r="J50" s="8">
        <v>72</v>
      </c>
      <c r="K50" s="37">
        <v>48</v>
      </c>
      <c r="L50" s="8"/>
      <c r="M50" s="8"/>
      <c r="N50" s="8"/>
      <c r="O50" s="97"/>
    </row>
    <row r="51" spans="1:15" s="11" customFormat="1" ht="21" customHeight="1" thickBot="1">
      <c r="A51" s="71" t="s">
        <v>22</v>
      </c>
      <c r="B51" s="75" t="s">
        <v>7</v>
      </c>
      <c r="C51" s="59"/>
      <c r="D51" s="120"/>
      <c r="E51" s="56">
        <f t="shared" si="15"/>
        <v>0</v>
      </c>
      <c r="F51" s="62"/>
      <c r="G51" s="34">
        <f t="shared" si="16"/>
        <v>0</v>
      </c>
      <c r="H51" s="21"/>
      <c r="I51" s="21"/>
      <c r="J51" s="21"/>
      <c r="K51" s="21"/>
      <c r="L51" s="21"/>
      <c r="M51" s="21"/>
      <c r="N51" s="21"/>
      <c r="O51" s="98"/>
    </row>
    <row r="52" spans="1:15" s="11" customFormat="1" ht="27">
      <c r="A52" s="68" t="s">
        <v>39</v>
      </c>
      <c r="B52" s="80" t="s">
        <v>109</v>
      </c>
      <c r="C52" s="89" t="s">
        <v>74</v>
      </c>
      <c r="D52" s="94"/>
      <c r="E52" s="30">
        <f>E53</f>
        <v>220</v>
      </c>
      <c r="F52" s="30">
        <f>F53</f>
        <v>73</v>
      </c>
      <c r="G52" s="30">
        <f aca="true" t="shared" si="17" ref="G52:N52">G53</f>
        <v>147</v>
      </c>
      <c r="H52" s="30">
        <f t="shared" si="17"/>
        <v>48</v>
      </c>
      <c r="I52" s="30">
        <f t="shared" si="17"/>
        <v>0</v>
      </c>
      <c r="J52" s="30">
        <f t="shared" si="17"/>
        <v>0</v>
      </c>
      <c r="K52" s="30">
        <f t="shared" si="17"/>
        <v>0</v>
      </c>
      <c r="L52" s="30">
        <f t="shared" si="17"/>
        <v>34</v>
      </c>
      <c r="M52" s="30">
        <f t="shared" si="17"/>
        <v>50</v>
      </c>
      <c r="N52" s="95">
        <f t="shared" si="17"/>
        <v>63</v>
      </c>
      <c r="O52" s="31"/>
    </row>
    <row r="53" spans="1:15" s="11" customFormat="1" ht="29.25" customHeight="1">
      <c r="A53" s="69" t="s">
        <v>44</v>
      </c>
      <c r="B53" s="82" t="s">
        <v>110</v>
      </c>
      <c r="C53" s="21" t="s">
        <v>47</v>
      </c>
      <c r="D53" s="13"/>
      <c r="E53" s="32">
        <f>SUM(F53:G53)</f>
        <v>220</v>
      </c>
      <c r="F53" s="33">
        <v>73</v>
      </c>
      <c r="G53" s="34">
        <f>SUM(I53:N53)</f>
        <v>147</v>
      </c>
      <c r="H53" s="33">
        <v>48</v>
      </c>
      <c r="I53" s="8"/>
      <c r="J53" s="8"/>
      <c r="K53" s="8"/>
      <c r="L53" s="8">
        <v>34</v>
      </c>
      <c r="M53" s="8">
        <v>50</v>
      </c>
      <c r="N53" s="8">
        <v>63</v>
      </c>
      <c r="O53" s="36"/>
    </row>
    <row r="54" spans="1:15" s="11" customFormat="1" ht="12.75">
      <c r="A54" s="70" t="s">
        <v>23</v>
      </c>
      <c r="B54" s="74" t="s">
        <v>6</v>
      </c>
      <c r="C54" s="196" t="s">
        <v>146</v>
      </c>
      <c r="D54" s="13"/>
      <c r="E54" s="32">
        <f aca="true" t="shared" si="18" ref="E54:E59">SUM(F54:G54)</f>
        <v>240</v>
      </c>
      <c r="F54" s="33"/>
      <c r="G54" s="34">
        <f>SUM(I54:N54)</f>
        <v>240</v>
      </c>
      <c r="H54" s="8"/>
      <c r="I54" s="8"/>
      <c r="J54" s="8"/>
      <c r="K54" s="8"/>
      <c r="L54" s="8">
        <v>96</v>
      </c>
      <c r="M54" s="8">
        <v>72</v>
      </c>
      <c r="N54" s="37">
        <v>72</v>
      </c>
      <c r="O54" s="36"/>
    </row>
    <row r="55" spans="1:15" s="11" customFormat="1" ht="18.75" customHeight="1" thickBot="1">
      <c r="A55" s="72" t="s">
        <v>24</v>
      </c>
      <c r="B55" s="83" t="s">
        <v>7</v>
      </c>
      <c r="C55" s="197"/>
      <c r="D55" s="14"/>
      <c r="E55" s="99">
        <f t="shared" si="18"/>
        <v>828</v>
      </c>
      <c r="F55" s="100"/>
      <c r="G55" s="34">
        <f>SUM(I55:N55)</f>
        <v>828</v>
      </c>
      <c r="H55" s="47"/>
      <c r="I55" s="47"/>
      <c r="J55" s="47"/>
      <c r="K55" s="47"/>
      <c r="L55" s="47">
        <v>288</v>
      </c>
      <c r="M55" s="47">
        <v>288</v>
      </c>
      <c r="N55" s="101">
        <v>252</v>
      </c>
      <c r="O55" s="48"/>
    </row>
    <row r="56" spans="1:15" s="11" customFormat="1" ht="14.25">
      <c r="A56" s="68" t="s">
        <v>111</v>
      </c>
      <c r="B56" s="80" t="s">
        <v>112</v>
      </c>
      <c r="C56" s="89" t="s">
        <v>137</v>
      </c>
      <c r="D56" s="94"/>
      <c r="E56" s="30">
        <f aca="true" t="shared" si="19" ref="E56:N56">SUM(E57:E57)</f>
        <v>129</v>
      </c>
      <c r="F56" s="30">
        <f t="shared" si="19"/>
        <v>43</v>
      </c>
      <c r="G56" s="30">
        <f t="shared" si="19"/>
        <v>86</v>
      </c>
      <c r="H56" s="30">
        <f t="shared" si="19"/>
        <v>20</v>
      </c>
      <c r="I56" s="30">
        <f t="shared" si="19"/>
        <v>0</v>
      </c>
      <c r="J56" s="30">
        <f t="shared" si="19"/>
        <v>0</v>
      </c>
      <c r="K56" s="30">
        <f t="shared" si="19"/>
        <v>0</v>
      </c>
      <c r="L56" s="30">
        <f t="shared" si="19"/>
        <v>0</v>
      </c>
      <c r="M56" s="30">
        <f t="shared" si="19"/>
        <v>30</v>
      </c>
      <c r="N56" s="95">
        <f t="shared" si="19"/>
        <v>56</v>
      </c>
      <c r="O56" s="102"/>
    </row>
    <row r="57" spans="1:15" s="121" customFormat="1" ht="12.75">
      <c r="A57" s="73" t="s">
        <v>113</v>
      </c>
      <c r="B57" s="84" t="s">
        <v>114</v>
      </c>
      <c r="C57" s="8" t="s">
        <v>47</v>
      </c>
      <c r="D57" s="13"/>
      <c r="E57" s="103">
        <f t="shared" si="18"/>
        <v>129</v>
      </c>
      <c r="F57" s="104">
        <f>0.5*G57</f>
        <v>43</v>
      </c>
      <c r="G57" s="105">
        <f>SUM(I57:N57)</f>
        <v>86</v>
      </c>
      <c r="H57" s="33">
        <v>20</v>
      </c>
      <c r="I57" s="106"/>
      <c r="J57" s="106"/>
      <c r="K57" s="106"/>
      <c r="L57" s="106"/>
      <c r="M57" s="106">
        <v>30</v>
      </c>
      <c r="N57" s="106">
        <v>56</v>
      </c>
      <c r="O57" s="107"/>
    </row>
    <row r="58" spans="1:15" s="11" customFormat="1" ht="12.75">
      <c r="A58" s="70" t="s">
        <v>116</v>
      </c>
      <c r="B58" s="74" t="s">
        <v>6</v>
      </c>
      <c r="C58" s="8" t="s">
        <v>73</v>
      </c>
      <c r="D58" s="13"/>
      <c r="E58" s="32">
        <f t="shared" si="18"/>
        <v>72</v>
      </c>
      <c r="F58" s="33"/>
      <c r="G58" s="105">
        <f>SUM(I58:N58)</f>
        <v>72</v>
      </c>
      <c r="H58" s="8"/>
      <c r="I58" s="8"/>
      <c r="J58" s="8"/>
      <c r="K58" s="8"/>
      <c r="L58" s="8"/>
      <c r="M58" s="37">
        <v>72</v>
      </c>
      <c r="N58" s="8"/>
      <c r="O58" s="97"/>
    </row>
    <row r="59" spans="1:15" s="11" customFormat="1" ht="20.25" customHeight="1" thickBot="1">
      <c r="A59" s="72" t="s">
        <v>117</v>
      </c>
      <c r="B59" s="83" t="s">
        <v>7</v>
      </c>
      <c r="C59" s="60" t="s">
        <v>119</v>
      </c>
      <c r="D59" s="14"/>
      <c r="E59" s="99">
        <f t="shared" si="18"/>
        <v>144</v>
      </c>
      <c r="F59" s="100"/>
      <c r="G59" s="108">
        <f>SUM(I59:N59)</f>
        <v>144</v>
      </c>
      <c r="H59" s="47"/>
      <c r="I59" s="47"/>
      <c r="J59" s="47"/>
      <c r="K59" s="47"/>
      <c r="L59" s="47"/>
      <c r="M59" s="47"/>
      <c r="N59" s="101">
        <v>144</v>
      </c>
      <c r="O59" s="109"/>
    </row>
    <row r="60" spans="1:15" s="11" customFormat="1" ht="18.75" customHeight="1" thickBot="1">
      <c r="A60" s="63" t="s">
        <v>3</v>
      </c>
      <c r="B60" s="85" t="s">
        <v>25</v>
      </c>
      <c r="C60" s="110" t="s">
        <v>78</v>
      </c>
      <c r="D60" s="111">
        <v>40</v>
      </c>
      <c r="E60" s="50">
        <f>F60+G60</f>
        <v>66</v>
      </c>
      <c r="F60" s="50">
        <v>22</v>
      </c>
      <c r="G60" s="112">
        <f>SUM(I60:N60)</f>
        <v>44</v>
      </c>
      <c r="H60" s="113">
        <v>40</v>
      </c>
      <c r="I60" s="113">
        <v>0</v>
      </c>
      <c r="J60" s="113">
        <v>0</v>
      </c>
      <c r="K60" s="113">
        <v>0</v>
      </c>
      <c r="L60" s="114">
        <v>20</v>
      </c>
      <c r="M60" s="114">
        <v>10</v>
      </c>
      <c r="N60" s="115">
        <v>14</v>
      </c>
      <c r="O60" s="66">
        <f>G60-D60</f>
        <v>4</v>
      </c>
    </row>
    <row r="61" spans="1:15" s="11" customFormat="1" ht="33" customHeight="1" thickBot="1">
      <c r="A61" s="238" t="s">
        <v>43</v>
      </c>
      <c r="B61" s="239"/>
      <c r="C61" s="111" t="s">
        <v>158</v>
      </c>
      <c r="D61" s="116"/>
      <c r="E61" s="50">
        <f>E60+E43+E33+E9</f>
        <v>4157.5</v>
      </c>
      <c r="F61" s="50">
        <f>F60+F43+F33+F9</f>
        <v>1385.5</v>
      </c>
      <c r="G61" s="50">
        <f>G60+G43+G33+G9</f>
        <v>2772</v>
      </c>
      <c r="H61" s="50">
        <f>H60+H43+H33+H9</f>
        <v>1228</v>
      </c>
      <c r="I61" s="51">
        <f aca="true" t="shared" si="20" ref="I61:N61">I63+I65+I66</f>
        <v>612</v>
      </c>
      <c r="J61" s="51">
        <f t="shared" si="20"/>
        <v>864</v>
      </c>
      <c r="K61" s="51">
        <f t="shared" si="20"/>
        <v>576</v>
      </c>
      <c r="L61" s="51">
        <f t="shared" si="20"/>
        <v>792</v>
      </c>
      <c r="M61" s="51">
        <f t="shared" si="20"/>
        <v>612</v>
      </c>
      <c r="N61" s="51">
        <f t="shared" si="20"/>
        <v>720</v>
      </c>
      <c r="O61" s="52">
        <f>O60+O43+O33+O9</f>
        <v>216</v>
      </c>
    </row>
    <row r="62" spans="1:15" s="11" customFormat="1" ht="33.75" customHeight="1" thickBot="1">
      <c r="A62" s="63" t="s">
        <v>26</v>
      </c>
      <c r="B62" s="85" t="s">
        <v>85</v>
      </c>
      <c r="C62" s="15"/>
      <c r="D62" s="15"/>
      <c r="E62" s="16"/>
      <c r="F62" s="18"/>
      <c r="G62" s="17"/>
      <c r="H62" s="15"/>
      <c r="I62" s="19"/>
      <c r="J62" s="19"/>
      <c r="K62" s="19"/>
      <c r="L62" s="19"/>
      <c r="M62" s="19"/>
      <c r="N62" s="66" t="s">
        <v>140</v>
      </c>
      <c r="O62" s="53"/>
    </row>
    <row r="63" spans="1:15" s="11" customFormat="1" ht="12.75">
      <c r="A63" s="235" t="s">
        <v>48</v>
      </c>
      <c r="B63" s="236"/>
      <c r="C63" s="236"/>
      <c r="D63" s="236"/>
      <c r="E63" s="236"/>
      <c r="F63" s="237"/>
      <c r="G63" s="185">
        <f>SUM(I63:N64)</f>
        <v>2772</v>
      </c>
      <c r="H63" s="191" t="s">
        <v>28</v>
      </c>
      <c r="I63" s="185">
        <f aca="true" t="shared" si="21" ref="I63:N63">SUM(I9,I33,I46:I49,I53:I53,I57:I57,I60)</f>
        <v>612</v>
      </c>
      <c r="J63" s="185">
        <f t="shared" si="21"/>
        <v>792</v>
      </c>
      <c r="K63" s="185">
        <f t="shared" si="21"/>
        <v>528</v>
      </c>
      <c r="L63" s="185">
        <f t="shared" si="21"/>
        <v>408</v>
      </c>
      <c r="M63" s="185">
        <f t="shared" si="21"/>
        <v>180</v>
      </c>
      <c r="N63" s="185">
        <f t="shared" si="21"/>
        <v>252</v>
      </c>
      <c r="O63" s="54"/>
    </row>
    <row r="64" spans="1:15" s="11" customFormat="1" ht="20.25" customHeight="1" thickBot="1">
      <c r="A64" s="241"/>
      <c r="B64" s="242"/>
      <c r="C64" s="242"/>
      <c r="D64" s="242"/>
      <c r="E64" s="242"/>
      <c r="F64" s="243"/>
      <c r="G64" s="186"/>
      <c r="H64" s="192"/>
      <c r="I64" s="186"/>
      <c r="J64" s="186"/>
      <c r="K64" s="186"/>
      <c r="L64" s="186"/>
      <c r="M64" s="186"/>
      <c r="N64" s="186"/>
      <c r="O64" s="54"/>
    </row>
    <row r="65" spans="1:15" s="11" customFormat="1" ht="34.5" customHeight="1" thickBot="1">
      <c r="A65" s="179" t="s">
        <v>93</v>
      </c>
      <c r="B65" s="180"/>
      <c r="C65" s="180"/>
      <c r="D65" s="180"/>
      <c r="E65" s="180"/>
      <c r="F65" s="181"/>
      <c r="G65" s="185">
        <f>SUM(I65:N66)</f>
        <v>1404</v>
      </c>
      <c r="H65" s="20" t="s">
        <v>29</v>
      </c>
      <c r="I65" s="111">
        <f aca="true" t="shared" si="22" ref="I65:N65">SUM(I50,I54,I58)</f>
        <v>0</v>
      </c>
      <c r="J65" s="111">
        <f t="shared" si="22"/>
        <v>72</v>
      </c>
      <c r="K65" s="111">
        <f t="shared" si="22"/>
        <v>48</v>
      </c>
      <c r="L65" s="111">
        <f t="shared" si="22"/>
        <v>96</v>
      </c>
      <c r="M65" s="111">
        <f t="shared" si="22"/>
        <v>144</v>
      </c>
      <c r="N65" s="111">
        <f t="shared" si="22"/>
        <v>72</v>
      </c>
      <c r="O65" s="54"/>
    </row>
    <row r="66" spans="1:15" s="11" customFormat="1" ht="45.75" thickBot="1">
      <c r="A66" s="193" t="s">
        <v>27</v>
      </c>
      <c r="B66" s="194"/>
      <c r="C66" s="194"/>
      <c r="D66" s="194"/>
      <c r="E66" s="194"/>
      <c r="F66" s="195"/>
      <c r="G66" s="186"/>
      <c r="H66" s="20" t="s">
        <v>30</v>
      </c>
      <c r="I66" s="111">
        <f>SUM(I51,I55,I59,)</f>
        <v>0</v>
      </c>
      <c r="J66" s="111">
        <f>SUM(J51,J55,J59)</f>
        <v>0</v>
      </c>
      <c r="K66" s="111">
        <f>SUM(K51,K55,K59)</f>
        <v>0</v>
      </c>
      <c r="L66" s="111">
        <f>SUM(L51,L55,L59)</f>
        <v>288</v>
      </c>
      <c r="M66" s="111">
        <f>SUM(M51,M55,M59)</f>
        <v>288</v>
      </c>
      <c r="N66" s="111">
        <f>SUM(N51,N55,N59)</f>
        <v>396</v>
      </c>
      <c r="O66" s="54"/>
    </row>
    <row r="67" spans="1:14" s="11" customFormat="1" ht="43.5" customHeight="1" thickBot="1">
      <c r="A67" s="122"/>
      <c r="E67" s="123"/>
      <c r="F67" s="124"/>
      <c r="G67" s="49" t="s">
        <v>135</v>
      </c>
      <c r="I67" s="64" t="s">
        <v>141</v>
      </c>
      <c r="J67" s="64" t="s">
        <v>160</v>
      </c>
      <c r="K67" s="64" t="s">
        <v>145</v>
      </c>
      <c r="L67" s="64" t="s">
        <v>153</v>
      </c>
      <c r="M67" s="64" t="s">
        <v>142</v>
      </c>
      <c r="N67" s="64" t="s">
        <v>159</v>
      </c>
    </row>
    <row r="68" spans="1:7" s="11" customFormat="1" ht="12.75">
      <c r="A68" s="122"/>
      <c r="E68" s="123"/>
      <c r="F68" s="124"/>
      <c r="G68" s="28"/>
    </row>
    <row r="69" spans="1:7" s="11" customFormat="1" ht="12.75">
      <c r="A69" s="122"/>
      <c r="E69" s="123"/>
      <c r="F69" s="124"/>
      <c r="G69" s="28"/>
    </row>
    <row r="70" spans="1:7" s="23" customFormat="1" ht="12.75">
      <c r="A70" s="125"/>
      <c r="E70" s="126"/>
      <c r="F70" s="127"/>
      <c r="G70" s="128"/>
    </row>
    <row r="71" spans="1:18" ht="12.75">
      <c r="A71" t="s">
        <v>161</v>
      </c>
      <c r="B71" s="178"/>
      <c r="C71" s="23"/>
      <c r="D71" s="178"/>
      <c r="H71" s="4"/>
      <c r="I71" s="178"/>
      <c r="J71" s="178"/>
      <c r="K71" s="178"/>
      <c r="L71" s="178"/>
      <c r="M71" s="178"/>
      <c r="N71" s="178"/>
      <c r="O71" s="178"/>
      <c r="P71" s="178"/>
      <c r="Q71" s="178"/>
      <c r="R71" s="178"/>
    </row>
  </sheetData>
  <sheetProtection/>
  <mergeCells count="45">
    <mergeCell ref="I63:I64"/>
    <mergeCell ref="A63:F63"/>
    <mergeCell ref="A61:B61"/>
    <mergeCell ref="C28:C29"/>
    <mergeCell ref="E30:E31"/>
    <mergeCell ref="A64:F64"/>
    <mergeCell ref="C46:C49"/>
    <mergeCell ref="A32:B32"/>
    <mergeCell ref="G63:G64"/>
    <mergeCell ref="C30:C31"/>
    <mergeCell ref="N63:N64"/>
    <mergeCell ref="K4:L4"/>
    <mergeCell ref="K63:K64"/>
    <mergeCell ref="L63:L64"/>
    <mergeCell ref="M63:M64"/>
    <mergeCell ref="J63:J64"/>
    <mergeCell ref="J30:J31"/>
    <mergeCell ref="J28:J29"/>
    <mergeCell ref="D11:D12"/>
    <mergeCell ref="C2:C7"/>
    <mergeCell ref="I4:J4"/>
    <mergeCell ref="E4:E7"/>
    <mergeCell ref="G4:H4"/>
    <mergeCell ref="D20:D21"/>
    <mergeCell ref="D2:D7"/>
    <mergeCell ref="F28:F29"/>
    <mergeCell ref="F30:F31"/>
    <mergeCell ref="A1:O1"/>
    <mergeCell ref="O2:O7"/>
    <mergeCell ref="I2:N3"/>
    <mergeCell ref="F4:F7"/>
    <mergeCell ref="A2:A7"/>
    <mergeCell ref="E2:H3"/>
    <mergeCell ref="B2:B7"/>
    <mergeCell ref="M4:N4"/>
    <mergeCell ref="A65:F65"/>
    <mergeCell ref="H5:H7"/>
    <mergeCell ref="G5:G7"/>
    <mergeCell ref="G65:G66"/>
    <mergeCell ref="E28:E29"/>
    <mergeCell ref="G30:G31"/>
    <mergeCell ref="G28:G29"/>
    <mergeCell ref="H63:H64"/>
    <mergeCell ref="A66:F66"/>
    <mergeCell ref="C54:C5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компьютерра</cp:lastModifiedBy>
  <cp:lastPrinted>2018-07-23T11:30:23Z</cp:lastPrinted>
  <dcterms:created xsi:type="dcterms:W3CDTF">2011-05-12T15:25:58Z</dcterms:created>
  <dcterms:modified xsi:type="dcterms:W3CDTF">2018-09-23T09:27:40Z</dcterms:modified>
  <cp:category/>
  <cp:version/>
  <cp:contentType/>
  <cp:contentStatus/>
</cp:coreProperties>
</file>