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00" windowHeight="9120" activeTab="0"/>
  </bookViews>
  <sheets>
    <sheet name="План" sheetId="1" r:id="rId1"/>
  </sheets>
  <definedNames>
    <definedName name="_ftn1" localSheetId="0">'План'!#REF!</definedName>
    <definedName name="_ftn2" localSheetId="0">'План'!#REF!</definedName>
    <definedName name="_ftn3" localSheetId="0">'План'!#REF!</definedName>
    <definedName name="_ftn4" localSheetId="0">'План'!#REF!</definedName>
    <definedName name="_ftn5" localSheetId="0">'План'!#REF!</definedName>
    <definedName name="_ftnref1" localSheetId="0">'План'!$C$2</definedName>
    <definedName name="_ftnref2" localSheetId="0">'План'!$J$2</definedName>
    <definedName name="_ftnref3" localSheetId="0">'План'!$J$3</definedName>
    <definedName name="_ftnref4" localSheetId="0">'План'!$G$5</definedName>
    <definedName name="_ftnref5" localSheetId="0">'План'!$J$7</definedName>
  </definedNames>
  <calcPr fullCalcOnLoad="1"/>
</workbook>
</file>

<file path=xl/sharedStrings.xml><?xml version="1.0" encoding="utf-8"?>
<sst xmlns="http://schemas.openxmlformats.org/spreadsheetml/2006/main" count="233" uniqueCount="199">
  <si>
    <t>I курс</t>
  </si>
  <si>
    <t>ОГСЭ.00</t>
  </si>
  <si>
    <t>П.00</t>
  </si>
  <si>
    <t>Профессиональные модули</t>
  </si>
  <si>
    <t>II курс</t>
  </si>
  <si>
    <t>ПМ.00</t>
  </si>
  <si>
    <t>Производственная практика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</si>
  <si>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</si>
  <si>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</si>
  <si>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</si>
  <si>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</si>
  <si>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</si>
  <si>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</si>
  <si>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</si>
  <si>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в т. ч. лаб. и практ. занятий</t>
  </si>
  <si>
    <t>О.00</t>
  </si>
  <si>
    <t>ОП.00</t>
  </si>
  <si>
    <t>ПМ.01</t>
  </si>
  <si>
    <t>МДК.01.01</t>
  </si>
  <si>
    <t>МДК.01.02</t>
  </si>
  <si>
    <t>УП.01</t>
  </si>
  <si>
    <t>ПП.01</t>
  </si>
  <si>
    <t>УП.02</t>
  </si>
  <si>
    <t>ПП.02</t>
  </si>
  <si>
    <t>ГИА</t>
  </si>
  <si>
    <t>Выпускная квалификационная работа</t>
  </si>
  <si>
    <t>дисциплин и МДК</t>
  </si>
  <si>
    <t xml:space="preserve">производств. практики </t>
  </si>
  <si>
    <t>1 сем.</t>
  </si>
  <si>
    <t>2 сем.</t>
  </si>
  <si>
    <t>3 сем.</t>
  </si>
  <si>
    <t>4 сем.</t>
  </si>
  <si>
    <t>5 сем.</t>
  </si>
  <si>
    <t>6 сем.</t>
  </si>
  <si>
    <t>всего занятий</t>
  </si>
  <si>
    <t>Безопасность жизнедеятельности</t>
  </si>
  <si>
    <t>ПМ.02</t>
  </si>
  <si>
    <t>ПМ.03</t>
  </si>
  <si>
    <t>МКД.03.01</t>
  </si>
  <si>
    <t>УП.03</t>
  </si>
  <si>
    <t>ПП.03</t>
  </si>
  <si>
    <t>использование вариативной части</t>
  </si>
  <si>
    <t>по ФГОС (ауд.нагр)</t>
  </si>
  <si>
    <t>Всего по ОПОП</t>
  </si>
  <si>
    <t>МДК 02.01</t>
  </si>
  <si>
    <t xml:space="preserve"> -/-/-/-/-/ДЗ</t>
  </si>
  <si>
    <t xml:space="preserve"> -/-/-/-/-/Э</t>
  </si>
  <si>
    <r>
      <t>Консультации</t>
    </r>
    <r>
      <rPr>
        <sz val="10"/>
        <rFont val="Times New Roman"/>
        <family val="1"/>
      </rPr>
      <t xml:space="preserve"> на учебную группу по 4 часа на человека в год </t>
    </r>
  </si>
  <si>
    <t>ОУД.01</t>
  </si>
  <si>
    <t>ОУД.02</t>
  </si>
  <si>
    <t>ОУД.04</t>
  </si>
  <si>
    <t>ОУД.05</t>
  </si>
  <si>
    <t>ОУД.06</t>
  </si>
  <si>
    <t>Общие</t>
  </si>
  <si>
    <t>Иностранный язык (баз)</t>
  </si>
  <si>
    <t>Математика: алгебра и начала математического анализа; геометрия (проф)</t>
  </si>
  <si>
    <t>История (баз)</t>
  </si>
  <si>
    <t>Физическая культура (баз)</t>
  </si>
  <si>
    <t>ОБЖ (баз)</t>
  </si>
  <si>
    <t>По выбору</t>
  </si>
  <si>
    <t>ОУД.07</t>
  </si>
  <si>
    <t>Информатика (проф)</t>
  </si>
  <si>
    <t>ОУД.15</t>
  </si>
  <si>
    <t>География (баз)</t>
  </si>
  <si>
    <t>Экология (баз)</t>
  </si>
  <si>
    <t xml:space="preserve"> -/ДЗ/-/-/-/-</t>
  </si>
  <si>
    <t xml:space="preserve"> -/-/-/-/ДЗ/-</t>
  </si>
  <si>
    <t>Индивидуальный проект</t>
  </si>
  <si>
    <t>Дополнительные (по выбору)</t>
  </si>
  <si>
    <t>17/0</t>
  </si>
  <si>
    <t xml:space="preserve"> ДЗ/-/-/-/-/-</t>
  </si>
  <si>
    <t xml:space="preserve"> -/-/Э/-/-/-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</si>
  <si>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</si>
  <si>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>нед.
1 н п/а</t>
  </si>
  <si>
    <t>22/0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</si>
  <si>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</si>
  <si>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</si>
  <si>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</si>
  <si>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</si>
  <si>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</si>
  <si>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</si>
  <si>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</si>
  <si>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</si>
  <si>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 xml:space="preserve">История  </t>
  </si>
  <si>
    <t xml:space="preserve">Иностранный язык  </t>
  </si>
  <si>
    <t xml:space="preserve">Физическая культура  </t>
  </si>
  <si>
    <t xml:space="preserve">Математика </t>
  </si>
  <si>
    <t xml:space="preserve">Информатика  </t>
  </si>
  <si>
    <t xml:space="preserve">Общепрофессиональные дисциплины </t>
  </si>
  <si>
    <t>Вариативная часть</t>
  </si>
  <si>
    <t>ОП.01</t>
  </si>
  <si>
    <t>ОП.02</t>
  </si>
  <si>
    <t>ОП.03</t>
  </si>
  <si>
    <t>ОП.09</t>
  </si>
  <si>
    <t>ОП.04</t>
  </si>
  <si>
    <t>ОП.05</t>
  </si>
  <si>
    <t>ОП.06</t>
  </si>
  <si>
    <t>ОП.07</t>
  </si>
  <si>
    <t>ОП.08</t>
  </si>
  <si>
    <t>Правовое обеспечение профессиональной деятельности</t>
  </si>
  <si>
    <t>Обществознание (баз)</t>
  </si>
  <si>
    <t>ОУД.11</t>
  </si>
  <si>
    <t>ОУД.12</t>
  </si>
  <si>
    <t>Экономика (проф.)</t>
  </si>
  <si>
    <t>ОУД.13</t>
  </si>
  <si>
    <t>Право (проф)</t>
  </si>
  <si>
    <t>Естествознание (баз)</t>
  </si>
  <si>
    <t>ЕН.03</t>
  </si>
  <si>
    <t>Экологические основы природопользования</t>
  </si>
  <si>
    <t>Экономическая теория</t>
  </si>
  <si>
    <t>Экономика организации</t>
  </si>
  <si>
    <t>Менеджмент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</si>
  <si>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</si>
  <si>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</si>
  <si>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</si>
  <si>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</si>
  <si>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</si>
  <si>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</si>
  <si>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МДК.01.03</t>
  </si>
  <si>
    <t>Правовое регулирование управленческой деятельности</t>
  </si>
  <si>
    <t>Организация секретарского обслуживания</t>
  </si>
  <si>
    <t>Организация архивной и справочно-информационной работы по документам организации</t>
  </si>
  <si>
    <t>МДК 02.02</t>
  </si>
  <si>
    <t>МДК 02.03</t>
  </si>
  <si>
    <t>МДК 02.04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</si>
  <si>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</si>
  <si>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</si>
  <si>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</si>
  <si>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</si>
  <si>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Государственная итоговая аттестация</t>
  </si>
  <si>
    <t>14+2</t>
  </si>
  <si>
    <t>в т. ч. курсовых работ</t>
  </si>
  <si>
    <t>Статистика</t>
  </si>
  <si>
    <t xml:space="preserve"> -/Э/-/-/-/-</t>
  </si>
  <si>
    <t>З/ДЗ/-/-/-/-</t>
  </si>
  <si>
    <t>Стилистика</t>
  </si>
  <si>
    <t xml:space="preserve"> -/-/-/ДЗ/-/-</t>
  </si>
  <si>
    <t xml:space="preserve"> -/-/З/З/З/ДЗ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</si>
  <si>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</si>
  <si>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>ОП.10</t>
  </si>
  <si>
    <t>ОП.11</t>
  </si>
  <si>
    <t>ОП.12</t>
  </si>
  <si>
    <t>ОП.13</t>
  </si>
  <si>
    <t xml:space="preserve"> -/-/-/-/-/ДЗк</t>
  </si>
  <si>
    <r>
      <t>3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ДЗк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</si>
  <si>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>Учебный план 46.02.01 Документационное обеспечение управления и архивоведение</t>
  </si>
  <si>
    <t>ПДП</t>
  </si>
  <si>
    <t>Преддипломная практика</t>
  </si>
  <si>
    <t>Общеобразовательный учебный цикл</t>
  </si>
  <si>
    <t>Обязательная часть учебных циклов+ часть вариатива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</si>
  <si>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</si>
  <si>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</si>
  <si>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</si>
  <si>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Государственная итоговая аттестация:</t>
  </si>
  <si>
    <t>Учебная практика</t>
  </si>
  <si>
    <t>Формы промежуточной аттестации</t>
  </si>
  <si>
    <t>Распределение обязательной аудиторной нагрузки по курсам и семестрам</t>
  </si>
  <si>
    <t>ОУД.03</t>
  </si>
  <si>
    <t>Русский язык (баз)</t>
  </si>
  <si>
    <t>Литература (баз)</t>
  </si>
  <si>
    <t>ОУД.08</t>
  </si>
  <si>
    <t>ОУД.09</t>
  </si>
  <si>
    <t>ОУД.10</t>
  </si>
  <si>
    <t>ОУД.14</t>
  </si>
  <si>
    <t>нед.
 0 н п/а</t>
  </si>
  <si>
    <t>нед.
2 н п/а</t>
  </si>
  <si>
    <t>нед.    1 н п/а</t>
  </si>
  <si>
    <t>Всего занятий</t>
  </si>
  <si>
    <t>Русский язык и культура речи</t>
  </si>
  <si>
    <t>Культурология</t>
  </si>
  <si>
    <t>4 нед</t>
  </si>
  <si>
    <t>6 нед</t>
  </si>
  <si>
    <t>Основы предпринимательства и бизнес-планирование</t>
  </si>
  <si>
    <t>11+2</t>
  </si>
  <si>
    <t>24+0</t>
  </si>
  <si>
    <t>нед.
0 н п/а</t>
  </si>
  <si>
    <t>нед.
 1 н п/а</t>
  </si>
  <si>
    <t>Консалтинг и аудит в сфере документационного обеспечения и архивного дела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</si>
  <si>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/10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</si>
  <si>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</si>
  <si>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t>Документирование и организационная обработка документов архива</t>
  </si>
  <si>
    <t xml:space="preserve"> -/-/-/-/Э/-</t>
  </si>
  <si>
    <t>Выполнение работ по одной или нескольким профессиям рабочих, должностям служащих:20190. Архивариус</t>
  </si>
  <si>
    <r>
      <t>1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</si>
  <si>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</si>
  <si>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/10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</si>
  <si>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t>Астрономия (баз)</t>
  </si>
  <si>
    <t>Учебные сборы*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</si>
  <si>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/11</t>
    </r>
    <r>
      <rPr>
        <b/>
        <vertAlign val="subscript"/>
        <sz val="10"/>
        <rFont val="Times New Roman"/>
        <family val="1"/>
      </rPr>
      <t xml:space="preserve">ДЗ 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ДЗк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</si>
  <si>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 xml:space="preserve"> -/-/ДЗк/-/-/-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</si>
  <si>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</si>
  <si>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</si>
  <si>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4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</si>
  <si>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</si>
  <si>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</si>
  <si>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t>*Учебные сборы проводятся в рамках часов учебной дисциплины ОП.09. Безопасность жизнедеятельности (68+36)</t>
  </si>
  <si>
    <t>ОУД.16(1)</t>
  </si>
  <si>
    <t>ОУД.16(2)</t>
  </si>
  <si>
    <t>учеб-ной 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</si>
</sst>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_-* #,##0.00000&quot;р.&quot;_-;\-* #,##0.00000&quot;р.&quot;_-;_-* &quot;-&quot;??&quot;р.&quot;_-;_-@_-"/>
    <numFmt numFmtId="184" formatCode="_-* #,##0.000000&quot;р.&quot;_-;\-* #,##0.000000&quot;р.&quot;_-;_-* &quot;-&quot;??&quot;р.&quot;_-;_-@_-"/>
    <numFmt numFmtId="185" formatCode="_-* #,##0.0000000&quot;р.&quot;_-;\-* #,##0.0000000&quot;р.&quot;_-;_-* &quot;-&quot;??&quot;р.&quot;_-;_-@_-"/>
    <numFmt numFmtId="186" formatCode="_-* #,##0.00000000&quot;р.&quot;_-;\-* #,##0.00000000&quot;р.&quot;_-;_-* &quot;-&quot;??&quot;р.&quot;_-;_-@_-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wrapText="1"/>
    </xf>
    <xf numFmtId="1" fontId="5" fillId="33" borderId="14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" fontId="1" fillId="33" borderId="14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wrapText="1"/>
    </xf>
    <xf numFmtId="1" fontId="5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textRotation="90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1" fillId="33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" fontId="5" fillId="15" borderId="21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5" fillId="33" borderId="43" xfId="0" applyNumberFormat="1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1" fontId="5" fillId="15" borderId="36" xfId="0" applyNumberFormat="1" applyFont="1" applyFill="1" applyBorder="1" applyAlignment="1">
      <alignment horizontal="center" vertical="center" wrapText="1"/>
    </xf>
    <xf numFmtId="1" fontId="5" fillId="33" borderId="44" xfId="0" applyNumberFormat="1" applyFont="1" applyFill="1" applyBorder="1" applyAlignment="1">
      <alignment horizontal="center" vertical="center" wrapText="1"/>
    </xf>
    <xf numFmtId="1" fontId="5" fillId="33" borderId="45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1" fontId="51" fillId="33" borderId="44" xfId="0" applyNumberFormat="1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 wrapText="1"/>
    </xf>
    <xf numFmtId="1" fontId="5" fillId="33" borderId="50" xfId="0" applyNumberFormat="1" applyFont="1" applyFill="1" applyBorder="1" applyAlignment="1">
      <alignment horizontal="center" vertical="center" wrapText="1"/>
    </xf>
    <xf numFmtId="1" fontId="5" fillId="33" borderId="5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5" fillId="33" borderId="53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 applyProtection="1">
      <alignment horizontal="left" vertical="center" wrapText="1" shrinkToFit="1"/>
      <protection locked="0"/>
    </xf>
    <xf numFmtId="0" fontId="1" fillId="33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1" fontId="5" fillId="36" borderId="21" xfId="0" applyNumberFormat="1" applyFont="1" applyFill="1" applyBorder="1" applyAlignment="1">
      <alignment horizontal="center" vertical="center" wrapText="1"/>
    </xf>
    <xf numFmtId="1" fontId="1" fillId="33" borderId="39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wrapText="1"/>
    </xf>
    <xf numFmtId="0" fontId="51" fillId="33" borderId="54" xfId="0" applyFont="1" applyFill="1" applyBorder="1" applyAlignment="1">
      <alignment horizontal="center" vertical="center" wrapText="1"/>
    </xf>
    <xf numFmtId="1" fontId="5" fillId="33" borderId="54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right" wrapText="1"/>
    </xf>
    <xf numFmtId="0" fontId="5" fillId="33" borderId="54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 wrapText="1"/>
    </xf>
    <xf numFmtId="1" fontId="1" fillId="33" borderId="10" xfId="0" applyNumberFormat="1" applyFont="1" applyFill="1" applyBorder="1" applyAlignment="1">
      <alignment horizontal="center" vertical="center" textRotation="90" wrapText="1"/>
    </xf>
    <xf numFmtId="1" fontId="1" fillId="33" borderId="12" xfId="0" applyNumberFormat="1" applyFont="1" applyFill="1" applyBorder="1" applyAlignment="1">
      <alignment horizontal="center" vertical="center" textRotation="90" wrapText="1"/>
    </xf>
    <xf numFmtId="1" fontId="1" fillId="33" borderId="13" xfId="0" applyNumberFormat="1" applyFont="1" applyFill="1" applyBorder="1" applyAlignment="1">
      <alignment horizontal="center" vertical="center" textRotation="90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57" xfId="0" applyFont="1" applyFill="1" applyBorder="1" applyAlignment="1">
      <alignment horizontal="center" vertical="center" wrapText="1" shrinkToFit="1"/>
    </xf>
    <xf numFmtId="0" fontId="1" fillId="33" borderId="58" xfId="0" applyFont="1" applyFill="1" applyBorder="1" applyAlignment="1">
      <alignment horizontal="center" vertical="center" wrapText="1" shrinkToFit="1"/>
    </xf>
    <xf numFmtId="0" fontId="1" fillId="33" borderId="59" xfId="0" applyFont="1" applyFill="1" applyBorder="1" applyAlignment="1">
      <alignment horizontal="center" vertical="center" wrapText="1" shrinkToFit="1"/>
    </xf>
    <xf numFmtId="0" fontId="1" fillId="33" borderId="60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wrapText="1"/>
    </xf>
    <xf numFmtId="0" fontId="5" fillId="33" borderId="57" xfId="0" applyFont="1" applyFill="1" applyBorder="1" applyAlignment="1">
      <alignment wrapText="1"/>
    </xf>
    <xf numFmtId="0" fontId="5" fillId="33" borderId="58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wrapText="1"/>
    </xf>
    <xf numFmtId="0" fontId="1" fillId="33" borderId="6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61" xfId="0" applyFont="1" applyFill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10" zoomScaleNormal="110" zoomScalePageLayoutView="0" workbookViewId="0" topLeftCell="A7">
      <selection activeCell="I83" sqref="I83"/>
    </sheetView>
  </sheetViews>
  <sheetFormatPr defaultColWidth="9.00390625" defaultRowHeight="12.75"/>
  <cols>
    <col min="1" max="1" width="9.875" style="67" customWidth="1"/>
    <col min="2" max="2" width="34.625" style="1" customWidth="1"/>
    <col min="3" max="3" width="10.00390625" style="1" customWidth="1"/>
    <col min="4" max="4" width="4.875" style="1" customWidth="1"/>
    <col min="5" max="5" width="6.00390625" style="3" customWidth="1"/>
    <col min="6" max="6" width="5.125" style="4" customWidth="1"/>
    <col min="7" max="8" width="5.625" style="2" customWidth="1"/>
    <col min="9" max="9" width="5.75390625" style="1" customWidth="1"/>
    <col min="10" max="10" width="6.125" style="1" customWidth="1"/>
    <col min="11" max="12" width="5.875" style="1" customWidth="1"/>
    <col min="13" max="13" width="5.75390625" style="1" customWidth="1"/>
    <col min="14" max="14" width="5.25390625" style="1" customWidth="1"/>
    <col min="15" max="15" width="5.375" style="1" customWidth="1"/>
    <col min="16" max="16" width="5.125" style="1" customWidth="1"/>
  </cols>
  <sheetData>
    <row r="1" spans="1:16" s="5" customFormat="1" ht="60.75" customHeight="1" thickBot="1">
      <c r="A1" s="265" t="s">
        <v>145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6" customFormat="1" ht="25.5" customHeight="1">
      <c r="A2" s="266" t="s">
        <v>8</v>
      </c>
      <c r="B2" s="273" t="s">
        <v>9</v>
      </c>
      <c r="C2" s="266" t="s">
        <v>155</v>
      </c>
      <c r="D2" s="276" t="s">
        <v>42</v>
      </c>
      <c r="E2" s="231" t="s">
        <v>10</v>
      </c>
      <c r="F2" s="232"/>
      <c r="G2" s="232"/>
      <c r="H2" s="232"/>
      <c r="I2" s="233"/>
      <c r="J2" s="237" t="s">
        <v>156</v>
      </c>
      <c r="K2" s="238"/>
      <c r="L2" s="238"/>
      <c r="M2" s="238"/>
      <c r="N2" s="238"/>
      <c r="O2" s="239"/>
      <c r="P2" s="215" t="s">
        <v>41</v>
      </c>
    </row>
    <row r="3" spans="1:16" s="6" customFormat="1" ht="12.75" customHeight="1" thickBot="1">
      <c r="A3" s="267"/>
      <c r="B3" s="274"/>
      <c r="C3" s="269"/>
      <c r="D3" s="277"/>
      <c r="E3" s="234"/>
      <c r="F3" s="235"/>
      <c r="G3" s="235"/>
      <c r="H3" s="235"/>
      <c r="I3" s="236"/>
      <c r="J3" s="240"/>
      <c r="K3" s="241"/>
      <c r="L3" s="241"/>
      <c r="M3" s="241"/>
      <c r="N3" s="241"/>
      <c r="O3" s="242"/>
      <c r="P3" s="216"/>
    </row>
    <row r="4" spans="1:16" s="6" customFormat="1" ht="25.5" customHeight="1" thickBot="1">
      <c r="A4" s="267"/>
      <c r="B4" s="274"/>
      <c r="C4" s="269"/>
      <c r="D4" s="277"/>
      <c r="E4" s="218" t="s">
        <v>11</v>
      </c>
      <c r="F4" s="218" t="s">
        <v>12</v>
      </c>
      <c r="G4" s="221" t="s">
        <v>13</v>
      </c>
      <c r="H4" s="223"/>
      <c r="I4" s="222"/>
      <c r="J4" s="221" t="s">
        <v>0</v>
      </c>
      <c r="K4" s="222"/>
      <c r="L4" s="221" t="s">
        <v>4</v>
      </c>
      <c r="M4" s="222"/>
      <c r="N4" s="221" t="s">
        <v>7</v>
      </c>
      <c r="O4" s="222"/>
      <c r="P4" s="216"/>
    </row>
    <row r="5" spans="1:16" s="6" customFormat="1" ht="25.5">
      <c r="A5" s="267"/>
      <c r="B5" s="274"/>
      <c r="C5" s="269"/>
      <c r="D5" s="277"/>
      <c r="E5" s="219"/>
      <c r="F5" s="219"/>
      <c r="G5" s="276" t="s">
        <v>34</v>
      </c>
      <c r="H5" s="266" t="s">
        <v>14</v>
      </c>
      <c r="I5" s="266" t="s">
        <v>131</v>
      </c>
      <c r="J5" s="7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216"/>
    </row>
    <row r="6" spans="1:16" s="6" customFormat="1" ht="12.75">
      <c r="A6" s="267"/>
      <c r="B6" s="274"/>
      <c r="C6" s="269"/>
      <c r="D6" s="277"/>
      <c r="E6" s="219"/>
      <c r="F6" s="219"/>
      <c r="G6" s="277"/>
      <c r="H6" s="267"/>
      <c r="I6" s="267"/>
      <c r="J6" s="9" t="s">
        <v>69</v>
      </c>
      <c r="K6" s="8" t="s">
        <v>74</v>
      </c>
      <c r="L6" s="8" t="s">
        <v>130</v>
      </c>
      <c r="M6" s="190" t="s">
        <v>174</v>
      </c>
      <c r="N6" s="190" t="s">
        <v>130</v>
      </c>
      <c r="O6" s="190" t="s">
        <v>173</v>
      </c>
      <c r="P6" s="216"/>
    </row>
    <row r="7" spans="1:16" s="6" customFormat="1" ht="41.25" customHeight="1" thickBot="1">
      <c r="A7" s="268"/>
      <c r="B7" s="275"/>
      <c r="C7" s="270"/>
      <c r="D7" s="278"/>
      <c r="E7" s="220"/>
      <c r="F7" s="220"/>
      <c r="G7" s="278"/>
      <c r="H7" s="268"/>
      <c r="I7" s="268"/>
      <c r="J7" s="11" t="s">
        <v>164</v>
      </c>
      <c r="K7" s="11" t="s">
        <v>165</v>
      </c>
      <c r="L7" s="11" t="s">
        <v>73</v>
      </c>
      <c r="M7" s="11" t="s">
        <v>175</v>
      </c>
      <c r="N7" s="11" t="s">
        <v>176</v>
      </c>
      <c r="O7" s="11" t="s">
        <v>166</v>
      </c>
      <c r="P7" s="217"/>
    </row>
    <row r="8" spans="1:16" s="6" customFormat="1" ht="13.5" thickBot="1">
      <c r="A8" s="27">
        <v>1</v>
      </c>
      <c r="B8" s="12">
        <v>2</v>
      </c>
      <c r="C8" s="12">
        <v>3</v>
      </c>
      <c r="D8" s="13">
        <v>4</v>
      </c>
      <c r="E8" s="13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4">
        <v>15</v>
      </c>
      <c r="P8" s="14">
        <v>16</v>
      </c>
    </row>
    <row r="9" spans="1:17" s="16" customFormat="1" ht="27" customHeight="1" thickBot="1">
      <c r="A9" s="151" t="s">
        <v>15</v>
      </c>
      <c r="B9" s="152" t="s">
        <v>148</v>
      </c>
      <c r="C9" s="153" t="s">
        <v>183</v>
      </c>
      <c r="D9" s="154">
        <f>SUM(D10,D18,D27)</f>
        <v>1404</v>
      </c>
      <c r="E9" s="154">
        <f>SUM(E10,E18,E27)</f>
        <v>2106</v>
      </c>
      <c r="F9" s="154">
        <f>SUM(F10,F18,F27)</f>
        <v>702</v>
      </c>
      <c r="G9" s="154">
        <f>SUM(G10,G18,G27)</f>
        <v>1404</v>
      </c>
      <c r="H9" s="154">
        <f>SUM(H10,H18,H27)</f>
        <v>621</v>
      </c>
      <c r="I9" s="154">
        <f aca="true" t="shared" si="0" ref="I9:O9">SUM(I10,I18,I27)</f>
        <v>0</v>
      </c>
      <c r="J9" s="154">
        <f t="shared" si="0"/>
        <v>612</v>
      </c>
      <c r="K9" s="154">
        <f t="shared" si="0"/>
        <v>792</v>
      </c>
      <c r="L9" s="154">
        <f t="shared" si="0"/>
        <v>0</v>
      </c>
      <c r="M9" s="154">
        <f t="shared" si="0"/>
        <v>0</v>
      </c>
      <c r="N9" s="154">
        <f t="shared" si="0"/>
        <v>0</v>
      </c>
      <c r="O9" s="155">
        <f t="shared" si="0"/>
        <v>0</v>
      </c>
      <c r="P9" s="156">
        <f>SUM(P10,P18,P27)</f>
        <v>0</v>
      </c>
      <c r="Q9" s="15"/>
    </row>
    <row r="10" spans="1:16" s="16" customFormat="1" ht="13.5" customHeight="1">
      <c r="A10" s="111"/>
      <c r="B10" s="157" t="s">
        <v>53</v>
      </c>
      <c r="C10" s="60"/>
      <c r="D10" s="45">
        <f>SUM(D11:D17)</f>
        <v>850</v>
      </c>
      <c r="E10" s="45">
        <f aca="true" t="shared" si="1" ref="E10:O10">SUM(E11:E17)</f>
        <v>1275</v>
      </c>
      <c r="F10" s="45">
        <f t="shared" si="1"/>
        <v>425</v>
      </c>
      <c r="G10" s="45">
        <f t="shared" si="1"/>
        <v>850</v>
      </c>
      <c r="H10" s="45">
        <f t="shared" si="1"/>
        <v>386</v>
      </c>
      <c r="I10" s="45">
        <f t="shared" si="1"/>
        <v>0</v>
      </c>
      <c r="J10" s="45">
        <f t="shared" si="1"/>
        <v>340</v>
      </c>
      <c r="K10" s="45">
        <f t="shared" si="1"/>
        <v>510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126">
        <f t="shared" si="1"/>
        <v>0</v>
      </c>
      <c r="P10" s="140">
        <f>SUM(P11,P19,P28)</f>
        <v>0</v>
      </c>
    </row>
    <row r="11" spans="1:16" s="17" customFormat="1" ht="12.75">
      <c r="A11" s="112" t="s">
        <v>48</v>
      </c>
      <c r="B11" s="115" t="s">
        <v>158</v>
      </c>
      <c r="C11" s="198" t="s">
        <v>133</v>
      </c>
      <c r="D11" s="225">
        <v>195</v>
      </c>
      <c r="E11" s="42">
        <f aca="true" t="shared" si="2" ref="E11:E17">G11+F11</f>
        <v>117</v>
      </c>
      <c r="F11" s="46">
        <v>39</v>
      </c>
      <c r="G11" s="47">
        <f aca="true" t="shared" si="3" ref="G11:G17">SUM(J11:O11)</f>
        <v>78</v>
      </c>
      <c r="H11" s="39">
        <v>70</v>
      </c>
      <c r="I11" s="39"/>
      <c r="J11" s="39">
        <v>34</v>
      </c>
      <c r="K11" s="79">
        <v>44</v>
      </c>
      <c r="L11" s="39"/>
      <c r="M11" s="39"/>
      <c r="N11" s="39"/>
      <c r="O11" s="127"/>
      <c r="P11" s="142"/>
    </row>
    <row r="12" spans="1:16" s="17" customFormat="1" ht="12.75">
      <c r="A12" s="112" t="s">
        <v>49</v>
      </c>
      <c r="B12" s="115" t="s">
        <v>159</v>
      </c>
      <c r="C12" s="121" t="s">
        <v>65</v>
      </c>
      <c r="D12" s="228"/>
      <c r="E12" s="42">
        <f t="shared" si="2"/>
        <v>175</v>
      </c>
      <c r="F12" s="46">
        <v>58</v>
      </c>
      <c r="G12" s="47">
        <f t="shared" si="3"/>
        <v>117</v>
      </c>
      <c r="H12" s="39"/>
      <c r="I12" s="39"/>
      <c r="J12" s="39">
        <v>51</v>
      </c>
      <c r="K12" s="79">
        <v>66</v>
      </c>
      <c r="L12" s="39"/>
      <c r="M12" s="39"/>
      <c r="N12" s="39"/>
      <c r="O12" s="127"/>
      <c r="P12" s="142"/>
    </row>
    <row r="13" spans="1:16" s="17" customFormat="1" ht="12.75">
      <c r="A13" s="112" t="s">
        <v>157</v>
      </c>
      <c r="B13" s="115" t="s">
        <v>54</v>
      </c>
      <c r="C13" s="121" t="s">
        <v>65</v>
      </c>
      <c r="D13" s="39">
        <v>117</v>
      </c>
      <c r="E13" s="42">
        <f t="shared" si="2"/>
        <v>175</v>
      </c>
      <c r="F13" s="46">
        <v>58</v>
      </c>
      <c r="G13" s="47">
        <f t="shared" si="3"/>
        <v>117</v>
      </c>
      <c r="H13" s="39">
        <v>115</v>
      </c>
      <c r="I13" s="39"/>
      <c r="J13" s="39">
        <v>51</v>
      </c>
      <c r="K13" s="80">
        <v>66</v>
      </c>
      <c r="L13" s="39"/>
      <c r="M13" s="39"/>
      <c r="N13" s="39"/>
      <c r="O13" s="127"/>
      <c r="P13" s="142"/>
    </row>
    <row r="14" spans="1:16" s="17" customFormat="1" ht="38.25">
      <c r="A14" s="112" t="s">
        <v>50</v>
      </c>
      <c r="B14" s="115" t="s">
        <v>55</v>
      </c>
      <c r="C14" s="122" t="s">
        <v>133</v>
      </c>
      <c r="D14" s="48">
        <v>234</v>
      </c>
      <c r="E14" s="42">
        <f t="shared" si="2"/>
        <v>351</v>
      </c>
      <c r="F14" s="46">
        <v>117</v>
      </c>
      <c r="G14" s="47">
        <f t="shared" si="3"/>
        <v>234</v>
      </c>
      <c r="H14" s="39">
        <v>50</v>
      </c>
      <c r="I14" s="39"/>
      <c r="J14" s="39">
        <v>102</v>
      </c>
      <c r="K14" s="79">
        <v>132</v>
      </c>
      <c r="L14" s="39"/>
      <c r="M14" s="39"/>
      <c r="N14" s="39"/>
      <c r="O14" s="127"/>
      <c r="P14" s="142"/>
    </row>
    <row r="15" spans="1:16" s="17" customFormat="1" ht="12.75">
      <c r="A15" s="112" t="s">
        <v>51</v>
      </c>
      <c r="B15" s="115" t="s">
        <v>56</v>
      </c>
      <c r="C15" s="121" t="s">
        <v>65</v>
      </c>
      <c r="D15" s="39">
        <v>117</v>
      </c>
      <c r="E15" s="42">
        <f t="shared" si="2"/>
        <v>176</v>
      </c>
      <c r="F15" s="46">
        <v>59</v>
      </c>
      <c r="G15" s="47">
        <f t="shared" si="3"/>
        <v>117</v>
      </c>
      <c r="H15" s="39">
        <v>30</v>
      </c>
      <c r="I15" s="39"/>
      <c r="J15" s="39">
        <v>51</v>
      </c>
      <c r="K15" s="80">
        <v>66</v>
      </c>
      <c r="L15" s="39"/>
      <c r="M15" s="39"/>
      <c r="N15" s="39"/>
      <c r="O15" s="127"/>
      <c r="P15" s="142"/>
    </row>
    <row r="16" spans="1:16" s="17" customFormat="1" ht="12.75">
      <c r="A16" s="112" t="s">
        <v>52</v>
      </c>
      <c r="B16" s="115" t="s">
        <v>57</v>
      </c>
      <c r="C16" s="121" t="s">
        <v>134</v>
      </c>
      <c r="D16" s="39">
        <v>117</v>
      </c>
      <c r="E16" s="42">
        <f t="shared" si="2"/>
        <v>176</v>
      </c>
      <c r="F16" s="46">
        <v>59</v>
      </c>
      <c r="G16" s="47">
        <f t="shared" si="3"/>
        <v>117</v>
      </c>
      <c r="H16" s="39">
        <v>105</v>
      </c>
      <c r="I16" s="39"/>
      <c r="J16" s="78">
        <v>51</v>
      </c>
      <c r="K16" s="80">
        <v>66</v>
      </c>
      <c r="L16" s="39"/>
      <c r="M16" s="39"/>
      <c r="N16" s="39"/>
      <c r="O16" s="127"/>
      <c r="P16" s="142"/>
    </row>
    <row r="17" spans="1:16" s="17" customFormat="1" ht="13.5" thickBot="1">
      <c r="A17" s="113" t="s">
        <v>60</v>
      </c>
      <c r="B17" s="116" t="s">
        <v>58</v>
      </c>
      <c r="C17" s="187" t="s">
        <v>65</v>
      </c>
      <c r="D17" s="95">
        <v>70</v>
      </c>
      <c r="E17" s="109">
        <f t="shared" si="2"/>
        <v>105</v>
      </c>
      <c r="F17" s="99">
        <v>35</v>
      </c>
      <c r="G17" s="101">
        <f t="shared" si="3"/>
        <v>70</v>
      </c>
      <c r="H17" s="181">
        <v>16</v>
      </c>
      <c r="I17" s="95"/>
      <c r="J17" s="95"/>
      <c r="K17" s="189">
        <v>70</v>
      </c>
      <c r="L17" s="188"/>
      <c r="M17" s="95"/>
      <c r="N17" s="95"/>
      <c r="O17" s="128"/>
      <c r="P17" s="143"/>
    </row>
    <row r="18" spans="1:16" s="16" customFormat="1" ht="13.5">
      <c r="A18" s="111"/>
      <c r="B18" s="157" t="s">
        <v>59</v>
      </c>
      <c r="C18" s="60"/>
      <c r="D18" s="45">
        <f>SUM(D19:D26)</f>
        <v>515</v>
      </c>
      <c r="E18" s="45">
        <f aca="true" t="shared" si="4" ref="E18:O18">SUM(E19:E26)</f>
        <v>773</v>
      </c>
      <c r="F18" s="45">
        <f t="shared" si="4"/>
        <v>258</v>
      </c>
      <c r="G18" s="45">
        <f t="shared" si="4"/>
        <v>515</v>
      </c>
      <c r="H18" s="45">
        <f t="shared" si="4"/>
        <v>204</v>
      </c>
      <c r="I18" s="45">
        <f t="shared" si="4"/>
        <v>0</v>
      </c>
      <c r="J18" s="45">
        <f t="shared" si="4"/>
        <v>255</v>
      </c>
      <c r="K18" s="45">
        <f t="shared" si="4"/>
        <v>260</v>
      </c>
      <c r="L18" s="45">
        <f t="shared" si="4"/>
        <v>0</v>
      </c>
      <c r="M18" s="45">
        <f t="shared" si="4"/>
        <v>0</v>
      </c>
      <c r="N18" s="45">
        <f t="shared" si="4"/>
        <v>0</v>
      </c>
      <c r="O18" s="126">
        <f t="shared" si="4"/>
        <v>0</v>
      </c>
      <c r="P18" s="158">
        <v>0</v>
      </c>
    </row>
    <row r="19" spans="1:16" s="17" customFormat="1" ht="12.75">
      <c r="A19" s="112" t="s">
        <v>160</v>
      </c>
      <c r="B19" s="115" t="s">
        <v>61</v>
      </c>
      <c r="C19" s="121" t="s">
        <v>65</v>
      </c>
      <c r="D19" s="39">
        <v>100</v>
      </c>
      <c r="E19" s="42">
        <f>G19+F19</f>
        <v>150</v>
      </c>
      <c r="F19" s="46">
        <v>50</v>
      </c>
      <c r="G19" s="47">
        <f aca="true" t="shared" si="5" ref="G19:G26">+SUM(J19:O19)</f>
        <v>100</v>
      </c>
      <c r="H19" s="39">
        <v>98</v>
      </c>
      <c r="I19" s="39"/>
      <c r="J19" s="39">
        <v>34</v>
      </c>
      <c r="K19" s="80">
        <v>66</v>
      </c>
      <c r="L19" s="39"/>
      <c r="M19" s="39"/>
      <c r="N19" s="39"/>
      <c r="O19" s="127"/>
      <c r="P19" s="142"/>
    </row>
    <row r="20" spans="1:16" s="17" customFormat="1" ht="12.75">
      <c r="A20" s="113" t="s">
        <v>161</v>
      </c>
      <c r="B20" s="116" t="s">
        <v>100</v>
      </c>
      <c r="C20" s="121" t="s">
        <v>65</v>
      </c>
      <c r="D20" s="104">
        <v>78</v>
      </c>
      <c r="E20" s="42">
        <f aca="true" t="shared" si="6" ref="E20:E26">G20+F20</f>
        <v>117</v>
      </c>
      <c r="F20" s="99">
        <v>39</v>
      </c>
      <c r="G20" s="47">
        <f t="shared" si="5"/>
        <v>78</v>
      </c>
      <c r="H20" s="181">
        <v>20</v>
      </c>
      <c r="I20" s="95"/>
      <c r="J20" s="95">
        <v>34</v>
      </c>
      <c r="K20" s="97">
        <v>44</v>
      </c>
      <c r="L20" s="188"/>
      <c r="M20" s="95"/>
      <c r="N20" s="95"/>
      <c r="O20" s="128"/>
      <c r="P20" s="143"/>
    </row>
    <row r="21" spans="1:16" s="17" customFormat="1" ht="12.75">
      <c r="A21" s="112" t="s">
        <v>162</v>
      </c>
      <c r="B21" s="115" t="s">
        <v>103</v>
      </c>
      <c r="C21" s="187" t="s">
        <v>65</v>
      </c>
      <c r="D21" s="39">
        <v>72</v>
      </c>
      <c r="E21" s="42">
        <f t="shared" si="6"/>
        <v>108</v>
      </c>
      <c r="F21" s="46">
        <v>36</v>
      </c>
      <c r="G21" s="47">
        <f t="shared" si="5"/>
        <v>72</v>
      </c>
      <c r="H21" s="39">
        <v>20</v>
      </c>
      <c r="I21" s="39"/>
      <c r="J21" s="39">
        <v>34</v>
      </c>
      <c r="K21" s="80">
        <v>38</v>
      </c>
      <c r="L21" s="39"/>
      <c r="M21" s="39"/>
      <c r="N21" s="39"/>
      <c r="O21" s="127"/>
      <c r="P21" s="142"/>
    </row>
    <row r="22" spans="1:16" s="17" customFormat="1" ht="12.75">
      <c r="A22" s="112" t="s">
        <v>101</v>
      </c>
      <c r="B22" s="115" t="s">
        <v>105</v>
      </c>
      <c r="C22" s="122" t="s">
        <v>133</v>
      </c>
      <c r="D22" s="39">
        <v>85</v>
      </c>
      <c r="E22" s="42">
        <f t="shared" si="6"/>
        <v>128</v>
      </c>
      <c r="F22" s="46">
        <v>43</v>
      </c>
      <c r="G22" s="47">
        <f t="shared" si="5"/>
        <v>85</v>
      </c>
      <c r="H22" s="39">
        <v>20</v>
      </c>
      <c r="I22" s="39"/>
      <c r="J22" s="39">
        <v>17</v>
      </c>
      <c r="K22" s="79">
        <v>68</v>
      </c>
      <c r="L22" s="39"/>
      <c r="M22" s="39"/>
      <c r="N22" s="39"/>
      <c r="O22" s="127"/>
      <c r="P22" s="142"/>
    </row>
    <row r="23" spans="1:16" s="17" customFormat="1" ht="12.75">
      <c r="A23" s="112" t="s">
        <v>102</v>
      </c>
      <c r="B23" s="115" t="s">
        <v>106</v>
      </c>
      <c r="C23" s="187" t="s">
        <v>65</v>
      </c>
      <c r="D23" s="210">
        <v>108</v>
      </c>
      <c r="E23" s="42">
        <f t="shared" si="6"/>
        <v>117</v>
      </c>
      <c r="F23" s="46">
        <v>39</v>
      </c>
      <c r="G23" s="47">
        <f t="shared" si="5"/>
        <v>78</v>
      </c>
      <c r="H23" s="39">
        <v>20</v>
      </c>
      <c r="I23" s="39"/>
      <c r="J23" s="39">
        <v>34</v>
      </c>
      <c r="K23" s="80">
        <v>44</v>
      </c>
      <c r="L23" s="39"/>
      <c r="M23" s="39"/>
      <c r="N23" s="39"/>
      <c r="O23" s="127"/>
      <c r="P23" s="142"/>
    </row>
    <row r="24" spans="1:16" s="17" customFormat="1" ht="12.75">
      <c r="A24" s="112" t="s">
        <v>104</v>
      </c>
      <c r="B24" s="115" t="s">
        <v>186</v>
      </c>
      <c r="C24" s="121" t="s">
        <v>70</v>
      </c>
      <c r="D24" s="212"/>
      <c r="E24" s="42">
        <f t="shared" si="6"/>
        <v>51</v>
      </c>
      <c r="F24" s="46">
        <v>17</v>
      </c>
      <c r="G24" s="47">
        <f t="shared" si="5"/>
        <v>34</v>
      </c>
      <c r="H24" s="39">
        <v>8</v>
      </c>
      <c r="I24" s="39"/>
      <c r="J24" s="80">
        <v>34</v>
      </c>
      <c r="K24" s="39"/>
      <c r="L24" s="39"/>
      <c r="M24" s="39"/>
      <c r="N24" s="39"/>
      <c r="O24" s="127"/>
      <c r="P24" s="142"/>
    </row>
    <row r="25" spans="1:16" s="17" customFormat="1" ht="12.75">
      <c r="A25" s="112" t="s">
        <v>163</v>
      </c>
      <c r="B25" s="115" t="s">
        <v>63</v>
      </c>
      <c r="C25" s="121" t="s">
        <v>70</v>
      </c>
      <c r="D25" s="39">
        <v>36</v>
      </c>
      <c r="E25" s="42">
        <f t="shared" si="6"/>
        <v>51</v>
      </c>
      <c r="F25" s="46">
        <v>17</v>
      </c>
      <c r="G25" s="47">
        <f t="shared" si="5"/>
        <v>34</v>
      </c>
      <c r="H25" s="39">
        <v>10</v>
      </c>
      <c r="I25" s="39"/>
      <c r="J25" s="80">
        <v>34</v>
      </c>
      <c r="K25" s="39"/>
      <c r="L25" s="39"/>
      <c r="M25" s="39"/>
      <c r="N25" s="39"/>
      <c r="O25" s="127"/>
      <c r="P25" s="142"/>
    </row>
    <row r="26" spans="1:16" s="17" customFormat="1" ht="13.5" thickBot="1">
      <c r="A26" s="113" t="s">
        <v>62</v>
      </c>
      <c r="B26" s="116" t="s">
        <v>64</v>
      </c>
      <c r="C26" s="108" t="s">
        <v>70</v>
      </c>
      <c r="D26" s="95">
        <v>36</v>
      </c>
      <c r="E26" s="109">
        <f t="shared" si="6"/>
        <v>51</v>
      </c>
      <c r="F26" s="99">
        <v>17</v>
      </c>
      <c r="G26" s="101">
        <f t="shared" si="5"/>
        <v>34</v>
      </c>
      <c r="H26" s="181">
        <v>8</v>
      </c>
      <c r="I26" s="95"/>
      <c r="J26" s="97">
        <v>34</v>
      </c>
      <c r="K26" s="95"/>
      <c r="L26" s="95"/>
      <c r="M26" s="95"/>
      <c r="N26" s="95"/>
      <c r="O26" s="128"/>
      <c r="P26" s="143"/>
    </row>
    <row r="27" spans="1:16" s="17" customFormat="1" ht="13.5">
      <c r="A27" s="159"/>
      <c r="B27" s="157" t="s">
        <v>68</v>
      </c>
      <c r="C27" s="160"/>
      <c r="D27" s="38">
        <v>39</v>
      </c>
      <c r="E27" s="38">
        <f aca="true" t="shared" si="7" ref="E27:O27">SUM(E28:E29)</f>
        <v>58</v>
      </c>
      <c r="F27" s="38">
        <f t="shared" si="7"/>
        <v>19</v>
      </c>
      <c r="G27" s="38">
        <f t="shared" si="7"/>
        <v>39</v>
      </c>
      <c r="H27" s="38">
        <f t="shared" si="7"/>
        <v>31</v>
      </c>
      <c r="I27" s="38">
        <f t="shared" si="7"/>
        <v>0</v>
      </c>
      <c r="J27" s="38">
        <f t="shared" si="7"/>
        <v>17</v>
      </c>
      <c r="K27" s="38">
        <f t="shared" si="7"/>
        <v>22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161">
        <f t="shared" si="7"/>
        <v>0</v>
      </c>
      <c r="P27" s="158">
        <v>0</v>
      </c>
    </row>
    <row r="28" spans="1:16" s="17" customFormat="1" ht="12.75">
      <c r="A28" s="114" t="s">
        <v>196</v>
      </c>
      <c r="B28" s="117" t="s">
        <v>168</v>
      </c>
      <c r="C28" s="271" t="s">
        <v>65</v>
      </c>
      <c r="D28" s="96"/>
      <c r="E28" s="251">
        <f>G28+F28</f>
        <v>58</v>
      </c>
      <c r="F28" s="243">
        <v>19</v>
      </c>
      <c r="G28" s="263">
        <f>SUM(J28:O28)</f>
        <v>39</v>
      </c>
      <c r="H28" s="182">
        <v>14</v>
      </c>
      <c r="I28" s="96"/>
      <c r="J28" s="210">
        <v>17</v>
      </c>
      <c r="K28" s="229">
        <v>22</v>
      </c>
      <c r="L28" s="22"/>
      <c r="M28" s="96"/>
      <c r="N28" s="96"/>
      <c r="O28" s="129"/>
      <c r="P28" s="144"/>
    </row>
    <row r="29" spans="1:16" s="17" customFormat="1" ht="12.75">
      <c r="A29" s="114" t="s">
        <v>197</v>
      </c>
      <c r="B29" s="117" t="s">
        <v>169</v>
      </c>
      <c r="C29" s="272"/>
      <c r="D29" s="96"/>
      <c r="E29" s="252"/>
      <c r="F29" s="244"/>
      <c r="G29" s="264"/>
      <c r="H29" s="186">
        <v>17</v>
      </c>
      <c r="I29" s="96"/>
      <c r="J29" s="212"/>
      <c r="K29" s="230"/>
      <c r="L29" s="22"/>
      <c r="M29" s="96"/>
      <c r="N29" s="96"/>
      <c r="O29" s="129"/>
      <c r="P29" s="144"/>
    </row>
    <row r="30" spans="1:16" s="17" customFormat="1" ht="13.5" thickBot="1">
      <c r="A30" s="279" t="s">
        <v>67</v>
      </c>
      <c r="B30" s="280"/>
      <c r="C30" s="108"/>
      <c r="D30" s="68"/>
      <c r="E30" s="69">
        <v>20</v>
      </c>
      <c r="F30" s="70">
        <v>20</v>
      </c>
      <c r="G30" s="71"/>
      <c r="H30" s="71"/>
      <c r="I30" s="68"/>
      <c r="J30" s="95"/>
      <c r="K30" s="196"/>
      <c r="L30" s="68"/>
      <c r="M30" s="68"/>
      <c r="N30" s="68"/>
      <c r="O30" s="130"/>
      <c r="P30" s="143"/>
    </row>
    <row r="31" spans="1:16" s="17" customFormat="1" ht="27.75" customHeight="1" thickBot="1">
      <c r="A31" s="185"/>
      <c r="B31" s="72" t="s">
        <v>149</v>
      </c>
      <c r="C31" s="123"/>
      <c r="D31" s="73"/>
      <c r="E31" s="74"/>
      <c r="F31" s="75"/>
      <c r="G31" s="76"/>
      <c r="H31" s="76"/>
      <c r="I31" s="73"/>
      <c r="J31" s="77"/>
      <c r="K31" s="77"/>
      <c r="L31" s="77"/>
      <c r="M31" s="73"/>
      <c r="N31" s="73"/>
      <c r="O31" s="107"/>
      <c r="P31" s="145"/>
    </row>
    <row r="32" spans="1:16" s="17" customFormat="1" ht="25.5" customHeight="1">
      <c r="A32" s="118" t="s">
        <v>1</v>
      </c>
      <c r="B32" s="37" t="s">
        <v>150</v>
      </c>
      <c r="C32" s="102" t="s">
        <v>144</v>
      </c>
      <c r="D32" s="41">
        <v>348</v>
      </c>
      <c r="E32" s="40">
        <f>SUM(E33:E36)</f>
        <v>534</v>
      </c>
      <c r="F32" s="40">
        <f>SUM(F33:F36)</f>
        <v>178</v>
      </c>
      <c r="G32" s="40">
        <f>SUM(G33:G36)</f>
        <v>356</v>
      </c>
      <c r="H32" s="40">
        <f>SUM(H33:H36)</f>
        <v>305</v>
      </c>
      <c r="I32" s="40">
        <f aca="true" t="shared" si="8" ref="I32:O32">SUM(I33:I36)</f>
        <v>0</v>
      </c>
      <c r="J32" s="40">
        <f t="shared" si="8"/>
        <v>0</v>
      </c>
      <c r="K32" s="40">
        <f t="shared" si="8"/>
        <v>0</v>
      </c>
      <c r="L32" s="40">
        <f t="shared" si="8"/>
        <v>112</v>
      </c>
      <c r="M32" s="40">
        <f t="shared" si="8"/>
        <v>144</v>
      </c>
      <c r="N32" s="40">
        <f t="shared" si="8"/>
        <v>56</v>
      </c>
      <c r="O32" s="131">
        <f t="shared" si="8"/>
        <v>44</v>
      </c>
      <c r="P32" s="141">
        <f>G32-D32</f>
        <v>8</v>
      </c>
    </row>
    <row r="33" spans="1:16" s="17" customFormat="1" ht="12.75">
      <c r="A33" s="112" t="s">
        <v>75</v>
      </c>
      <c r="B33" s="115" t="s">
        <v>82</v>
      </c>
      <c r="C33" s="121" t="s">
        <v>136</v>
      </c>
      <c r="D33" s="50">
        <v>48</v>
      </c>
      <c r="E33" s="40">
        <f>F33+G33</f>
        <v>62</v>
      </c>
      <c r="F33" s="51">
        <v>10</v>
      </c>
      <c r="G33" s="41">
        <f>SUM(I33:O33)</f>
        <v>52</v>
      </c>
      <c r="H33" s="50">
        <v>20</v>
      </c>
      <c r="I33" s="50"/>
      <c r="J33" s="96"/>
      <c r="K33" s="96"/>
      <c r="L33" s="39">
        <v>28</v>
      </c>
      <c r="M33" s="81">
        <v>24</v>
      </c>
      <c r="N33" s="50"/>
      <c r="O33" s="132"/>
      <c r="P33" s="144"/>
    </row>
    <row r="34" spans="1:16" s="17" customFormat="1" ht="12.75">
      <c r="A34" s="112" t="s">
        <v>76</v>
      </c>
      <c r="B34" s="115" t="s">
        <v>83</v>
      </c>
      <c r="C34" s="121" t="s">
        <v>136</v>
      </c>
      <c r="D34" s="50">
        <v>48</v>
      </c>
      <c r="E34" s="40">
        <f>F34+G34</f>
        <v>62</v>
      </c>
      <c r="F34" s="51">
        <v>10</v>
      </c>
      <c r="G34" s="41">
        <f>SUM(I34:O34)</f>
        <v>52</v>
      </c>
      <c r="H34" s="50">
        <v>42</v>
      </c>
      <c r="I34" s="50"/>
      <c r="J34" s="96"/>
      <c r="K34" s="96"/>
      <c r="L34" s="39">
        <v>28</v>
      </c>
      <c r="M34" s="81">
        <v>24</v>
      </c>
      <c r="N34" s="50"/>
      <c r="O34" s="132"/>
      <c r="P34" s="144"/>
    </row>
    <row r="35" spans="1:16" s="17" customFormat="1" ht="12.75">
      <c r="A35" s="112" t="s">
        <v>77</v>
      </c>
      <c r="B35" s="115" t="s">
        <v>84</v>
      </c>
      <c r="C35" s="121" t="s">
        <v>143</v>
      </c>
      <c r="D35" s="50">
        <v>126</v>
      </c>
      <c r="E35" s="40">
        <f>F35+G35</f>
        <v>158</v>
      </c>
      <c r="F35" s="51">
        <v>32</v>
      </c>
      <c r="G35" s="41">
        <f>SUM(I35:O35)</f>
        <v>126</v>
      </c>
      <c r="H35" s="50">
        <v>121</v>
      </c>
      <c r="I35" s="50"/>
      <c r="J35" s="96"/>
      <c r="K35" s="96"/>
      <c r="L35" s="39">
        <v>28</v>
      </c>
      <c r="M35" s="50">
        <v>48</v>
      </c>
      <c r="N35" s="50">
        <v>28</v>
      </c>
      <c r="O35" s="133">
        <v>22</v>
      </c>
      <c r="P35" s="144"/>
    </row>
    <row r="36" spans="1:16" s="17" customFormat="1" ht="13.5" thickBot="1">
      <c r="A36" s="120" t="s">
        <v>78</v>
      </c>
      <c r="B36" s="169" t="s">
        <v>85</v>
      </c>
      <c r="C36" s="124" t="s">
        <v>137</v>
      </c>
      <c r="D36" s="87">
        <v>126</v>
      </c>
      <c r="E36" s="88">
        <f>F36+G36</f>
        <v>252</v>
      </c>
      <c r="F36" s="89">
        <v>126</v>
      </c>
      <c r="G36" s="90">
        <f>SUM(I36:O36)</f>
        <v>126</v>
      </c>
      <c r="H36" s="87">
        <v>122</v>
      </c>
      <c r="I36" s="87"/>
      <c r="J36" s="49"/>
      <c r="K36" s="49"/>
      <c r="L36" s="91">
        <v>28</v>
      </c>
      <c r="M36" s="92">
        <v>48</v>
      </c>
      <c r="N36" s="92">
        <v>28</v>
      </c>
      <c r="O36" s="134">
        <v>22</v>
      </c>
      <c r="P36" s="146"/>
    </row>
    <row r="37" spans="1:16" s="17" customFormat="1" ht="25.5">
      <c r="A37" s="118" t="s">
        <v>79</v>
      </c>
      <c r="B37" s="37" t="s">
        <v>151</v>
      </c>
      <c r="C37" s="102" t="s">
        <v>138</v>
      </c>
      <c r="D37" s="41">
        <v>132</v>
      </c>
      <c r="E37" s="40">
        <f>SUM(E38:E40)</f>
        <v>234</v>
      </c>
      <c r="F37" s="40">
        <f aca="true" t="shared" si="9" ref="F37:O37">SUM(F38:F40)</f>
        <v>78</v>
      </c>
      <c r="G37" s="40">
        <f t="shared" si="9"/>
        <v>156</v>
      </c>
      <c r="H37" s="40">
        <f t="shared" si="9"/>
        <v>71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56</v>
      </c>
      <c r="M37" s="40">
        <f t="shared" si="9"/>
        <v>72</v>
      </c>
      <c r="N37" s="40">
        <f t="shared" si="9"/>
        <v>28</v>
      </c>
      <c r="O37" s="131">
        <f t="shared" si="9"/>
        <v>0</v>
      </c>
      <c r="P37" s="141">
        <f>G37-D37</f>
        <v>24</v>
      </c>
    </row>
    <row r="38" spans="1:16" s="17" customFormat="1" ht="12.75">
      <c r="A38" s="112" t="s">
        <v>80</v>
      </c>
      <c r="B38" s="115" t="s">
        <v>86</v>
      </c>
      <c r="C38" s="121" t="s">
        <v>136</v>
      </c>
      <c r="D38" s="50"/>
      <c r="E38" s="40">
        <f>F38+G38</f>
        <v>78</v>
      </c>
      <c r="F38" s="51">
        <f>0.5*G38</f>
        <v>26</v>
      </c>
      <c r="G38" s="41">
        <f>SUM(I38:O38)</f>
        <v>52</v>
      </c>
      <c r="H38" s="50">
        <v>13</v>
      </c>
      <c r="I38" s="50"/>
      <c r="J38" s="96"/>
      <c r="K38" s="96"/>
      <c r="L38" s="39">
        <v>28</v>
      </c>
      <c r="M38" s="81">
        <v>24</v>
      </c>
      <c r="N38" s="50"/>
      <c r="O38" s="132"/>
      <c r="P38" s="144"/>
    </row>
    <row r="39" spans="1:16" s="17" customFormat="1" ht="12.75">
      <c r="A39" s="112" t="s">
        <v>81</v>
      </c>
      <c r="B39" s="115" t="s">
        <v>87</v>
      </c>
      <c r="C39" s="121" t="s">
        <v>136</v>
      </c>
      <c r="D39" s="50"/>
      <c r="E39" s="40">
        <f>F39+G39</f>
        <v>78</v>
      </c>
      <c r="F39" s="51">
        <f>0.5*G39</f>
        <v>26</v>
      </c>
      <c r="G39" s="41">
        <f>SUM(I39:O39)</f>
        <v>52</v>
      </c>
      <c r="H39" s="50">
        <v>48</v>
      </c>
      <c r="I39" s="50"/>
      <c r="J39" s="96"/>
      <c r="K39" s="96"/>
      <c r="L39" s="39">
        <v>28</v>
      </c>
      <c r="M39" s="81">
        <v>24</v>
      </c>
      <c r="N39" s="50"/>
      <c r="O39" s="132"/>
      <c r="P39" s="144"/>
    </row>
    <row r="40" spans="1:16" s="17" customFormat="1" ht="26.25" thickBot="1">
      <c r="A40" s="120" t="s">
        <v>107</v>
      </c>
      <c r="B40" s="116" t="s">
        <v>108</v>
      </c>
      <c r="C40" s="108" t="s">
        <v>66</v>
      </c>
      <c r="D40" s="52"/>
      <c r="E40" s="53">
        <f>F40+G40</f>
        <v>78</v>
      </c>
      <c r="F40" s="54">
        <f>0.5*G40</f>
        <v>26</v>
      </c>
      <c r="G40" s="55">
        <f>SUM(I40:O40)</f>
        <v>52</v>
      </c>
      <c r="H40" s="52">
        <v>10</v>
      </c>
      <c r="I40" s="52"/>
      <c r="J40" s="105"/>
      <c r="K40" s="105"/>
      <c r="L40" s="95"/>
      <c r="M40" s="52">
        <v>24</v>
      </c>
      <c r="N40" s="82">
        <v>28</v>
      </c>
      <c r="O40" s="135"/>
      <c r="P40" s="106"/>
    </row>
    <row r="41" spans="1:16" s="17" customFormat="1" ht="13.5" thickBot="1">
      <c r="A41" s="56" t="s">
        <v>2</v>
      </c>
      <c r="B41" s="170" t="s">
        <v>152</v>
      </c>
      <c r="C41" s="125"/>
      <c r="D41" s="56">
        <v>1104</v>
      </c>
      <c r="E41" s="57">
        <f>E42+E58</f>
        <v>2634</v>
      </c>
      <c r="F41" s="57">
        <f aca="true" t="shared" si="10" ref="F41:O41">F42+F58</f>
        <v>878</v>
      </c>
      <c r="G41" s="57">
        <f t="shared" si="10"/>
        <v>1756</v>
      </c>
      <c r="H41" s="57">
        <f t="shared" si="10"/>
        <v>494</v>
      </c>
      <c r="I41" s="57">
        <f t="shared" si="10"/>
        <v>12</v>
      </c>
      <c r="J41" s="57">
        <f t="shared" si="10"/>
        <v>0</v>
      </c>
      <c r="K41" s="57">
        <f t="shared" si="10"/>
        <v>0</v>
      </c>
      <c r="L41" s="57">
        <f t="shared" si="10"/>
        <v>336</v>
      </c>
      <c r="M41" s="57">
        <f t="shared" si="10"/>
        <v>648</v>
      </c>
      <c r="N41" s="57">
        <f>N42+N58</f>
        <v>420</v>
      </c>
      <c r="O41" s="136">
        <f t="shared" si="10"/>
        <v>352</v>
      </c>
      <c r="P41" s="57">
        <f>P42+P58</f>
        <v>652</v>
      </c>
    </row>
    <row r="42" spans="1:16" s="6" customFormat="1" ht="28.5" customHeight="1">
      <c r="A42" s="118" t="s">
        <v>16</v>
      </c>
      <c r="B42" s="37" t="s">
        <v>88</v>
      </c>
      <c r="C42" s="205" t="s">
        <v>188</v>
      </c>
      <c r="D42" s="102">
        <v>612</v>
      </c>
      <c r="E42" s="110">
        <f aca="true" t="shared" si="11" ref="E42:E58">G42+F42</f>
        <v>1506</v>
      </c>
      <c r="F42" s="110">
        <f>SUM(F43:F57)</f>
        <v>502</v>
      </c>
      <c r="G42" s="110">
        <f>SUM(G43:G57)</f>
        <v>1004</v>
      </c>
      <c r="H42" s="110">
        <f aca="true" t="shared" si="12" ref="H42:O42">SUM(H43:H57)</f>
        <v>277</v>
      </c>
      <c r="I42" s="110">
        <f t="shared" si="12"/>
        <v>0</v>
      </c>
      <c r="J42" s="110">
        <f t="shared" si="12"/>
        <v>0</v>
      </c>
      <c r="K42" s="110">
        <f t="shared" si="12"/>
        <v>0</v>
      </c>
      <c r="L42" s="110">
        <f t="shared" si="12"/>
        <v>84</v>
      </c>
      <c r="M42" s="110">
        <f t="shared" si="12"/>
        <v>528</v>
      </c>
      <c r="N42" s="110">
        <f t="shared" si="12"/>
        <v>238</v>
      </c>
      <c r="O42" s="137">
        <f t="shared" si="12"/>
        <v>154</v>
      </c>
      <c r="P42" s="141">
        <f>G42-D42</f>
        <v>392</v>
      </c>
    </row>
    <row r="43" spans="1:16" s="6" customFormat="1" ht="12.75">
      <c r="A43" s="112" t="s">
        <v>90</v>
      </c>
      <c r="B43" s="115" t="s">
        <v>109</v>
      </c>
      <c r="C43" s="121" t="s">
        <v>136</v>
      </c>
      <c r="D43" s="47"/>
      <c r="E43" s="42">
        <f t="shared" si="11"/>
        <v>114</v>
      </c>
      <c r="F43" s="46">
        <f>0.5*G43</f>
        <v>38</v>
      </c>
      <c r="G43" s="47">
        <f aca="true" t="shared" si="13" ref="G43:G49">SUM(J43:O43)</f>
        <v>76</v>
      </c>
      <c r="H43" s="39"/>
      <c r="I43" s="46"/>
      <c r="J43" s="39"/>
      <c r="K43" s="39"/>
      <c r="L43" s="39">
        <v>28</v>
      </c>
      <c r="M43" s="80">
        <v>48</v>
      </c>
      <c r="N43" s="39"/>
      <c r="O43" s="127"/>
      <c r="P43" s="142"/>
    </row>
    <row r="44" spans="1:16" s="6" customFormat="1" ht="12.75">
      <c r="A44" s="112" t="s">
        <v>91</v>
      </c>
      <c r="B44" s="115" t="s">
        <v>110</v>
      </c>
      <c r="C44" s="121" t="s">
        <v>136</v>
      </c>
      <c r="D44" s="47"/>
      <c r="E44" s="42">
        <f t="shared" si="11"/>
        <v>114</v>
      </c>
      <c r="F44" s="46">
        <f aca="true" t="shared" si="14" ref="F44:F57">0.5*G44</f>
        <v>38</v>
      </c>
      <c r="G44" s="47">
        <f t="shared" si="13"/>
        <v>76</v>
      </c>
      <c r="H44" s="39">
        <v>20</v>
      </c>
      <c r="I44" s="46"/>
      <c r="J44" s="39"/>
      <c r="K44" s="39"/>
      <c r="L44" s="39">
        <v>28</v>
      </c>
      <c r="M44" s="80">
        <v>48</v>
      </c>
      <c r="N44" s="39"/>
      <c r="O44" s="127"/>
      <c r="P44" s="142"/>
    </row>
    <row r="45" spans="1:16" s="6" customFormat="1" ht="12.75">
      <c r="A45" s="112" t="s">
        <v>92</v>
      </c>
      <c r="B45" s="115" t="s">
        <v>111</v>
      </c>
      <c r="C45" s="121" t="s">
        <v>66</v>
      </c>
      <c r="D45" s="47"/>
      <c r="E45" s="42">
        <f t="shared" si="11"/>
        <v>102</v>
      </c>
      <c r="F45" s="46">
        <f t="shared" si="14"/>
        <v>34</v>
      </c>
      <c r="G45" s="47">
        <f t="shared" si="13"/>
        <v>68</v>
      </c>
      <c r="H45" s="39">
        <v>25</v>
      </c>
      <c r="I45" s="46"/>
      <c r="J45" s="39"/>
      <c r="K45" s="39"/>
      <c r="L45" s="39"/>
      <c r="M45" s="39"/>
      <c r="N45" s="80">
        <v>68</v>
      </c>
      <c r="O45" s="127"/>
      <c r="P45" s="142"/>
    </row>
    <row r="46" spans="1:16" s="6" customFormat="1" ht="25.5">
      <c r="A46" s="112" t="s">
        <v>94</v>
      </c>
      <c r="B46" s="115" t="s">
        <v>112</v>
      </c>
      <c r="C46" s="121" t="s">
        <v>136</v>
      </c>
      <c r="D46" s="47"/>
      <c r="E46" s="42">
        <f t="shared" si="11"/>
        <v>144</v>
      </c>
      <c r="F46" s="46">
        <f t="shared" si="14"/>
        <v>48</v>
      </c>
      <c r="G46" s="47">
        <f t="shared" si="13"/>
        <v>96</v>
      </c>
      <c r="H46" s="39">
        <v>25</v>
      </c>
      <c r="I46" s="46"/>
      <c r="J46" s="39"/>
      <c r="K46" s="39"/>
      <c r="L46" s="39"/>
      <c r="M46" s="80">
        <v>96</v>
      </c>
      <c r="N46" s="39"/>
      <c r="O46" s="127"/>
      <c r="P46" s="142"/>
    </row>
    <row r="47" spans="1:16" s="6" customFormat="1" ht="12.75">
      <c r="A47" s="112" t="s">
        <v>95</v>
      </c>
      <c r="B47" s="115" t="s">
        <v>113</v>
      </c>
      <c r="C47" s="121" t="s">
        <v>143</v>
      </c>
      <c r="D47" s="47"/>
      <c r="E47" s="42">
        <f t="shared" si="11"/>
        <v>183</v>
      </c>
      <c r="F47" s="46">
        <f t="shared" si="14"/>
        <v>61</v>
      </c>
      <c r="G47" s="47">
        <f t="shared" si="13"/>
        <v>122</v>
      </c>
      <c r="H47" s="39">
        <v>33</v>
      </c>
      <c r="I47" s="46"/>
      <c r="J47" s="39"/>
      <c r="K47" s="39"/>
      <c r="L47" s="39"/>
      <c r="M47" s="39"/>
      <c r="N47" s="39">
        <v>56</v>
      </c>
      <c r="O47" s="138">
        <v>66</v>
      </c>
      <c r="P47" s="142"/>
    </row>
    <row r="48" spans="1:16" s="6" customFormat="1" ht="25.5">
      <c r="A48" s="112" t="s">
        <v>96</v>
      </c>
      <c r="B48" s="115" t="s">
        <v>114</v>
      </c>
      <c r="C48" s="121" t="s">
        <v>136</v>
      </c>
      <c r="D48" s="47"/>
      <c r="E48" s="42">
        <f t="shared" si="11"/>
        <v>102</v>
      </c>
      <c r="F48" s="46">
        <f t="shared" si="14"/>
        <v>34</v>
      </c>
      <c r="G48" s="47">
        <f t="shared" si="13"/>
        <v>68</v>
      </c>
      <c r="H48" s="39">
        <v>18</v>
      </c>
      <c r="I48" s="46"/>
      <c r="J48" s="39"/>
      <c r="K48" s="39"/>
      <c r="L48" s="39">
        <v>28</v>
      </c>
      <c r="M48" s="80">
        <v>40</v>
      </c>
      <c r="N48" s="39"/>
      <c r="O48" s="127"/>
      <c r="P48" s="142"/>
    </row>
    <row r="49" spans="1:16" s="6" customFormat="1" ht="12.75">
      <c r="A49" s="112" t="s">
        <v>97</v>
      </c>
      <c r="B49" s="115" t="s">
        <v>115</v>
      </c>
      <c r="C49" s="121" t="s">
        <v>66</v>
      </c>
      <c r="D49" s="47"/>
      <c r="E49" s="42">
        <f t="shared" si="11"/>
        <v>114</v>
      </c>
      <c r="F49" s="46">
        <f t="shared" si="14"/>
        <v>38</v>
      </c>
      <c r="G49" s="47">
        <f t="shared" si="13"/>
        <v>76</v>
      </c>
      <c r="H49" s="39">
        <v>22</v>
      </c>
      <c r="I49" s="46"/>
      <c r="J49" s="39"/>
      <c r="K49" s="39"/>
      <c r="L49" s="39"/>
      <c r="M49" s="39">
        <v>48</v>
      </c>
      <c r="N49" s="80">
        <v>28</v>
      </c>
      <c r="O49" s="127"/>
      <c r="P49" s="142"/>
    </row>
    <row r="50" spans="1:16" s="6" customFormat="1" ht="25.5">
      <c r="A50" s="112" t="s">
        <v>98</v>
      </c>
      <c r="B50" s="115" t="s">
        <v>99</v>
      </c>
      <c r="C50" s="121" t="s">
        <v>66</v>
      </c>
      <c r="D50" s="47"/>
      <c r="E50" s="42">
        <f>G50+F50</f>
        <v>114</v>
      </c>
      <c r="F50" s="46">
        <f>0.5*G50</f>
        <v>38</v>
      </c>
      <c r="G50" s="47">
        <f>SUM(J50:O50)</f>
        <v>76</v>
      </c>
      <c r="H50" s="39">
        <v>18</v>
      </c>
      <c r="I50" s="46"/>
      <c r="J50" s="39"/>
      <c r="K50" s="39"/>
      <c r="L50" s="39"/>
      <c r="M50" s="39">
        <v>48</v>
      </c>
      <c r="N50" s="80">
        <v>28</v>
      </c>
      <c r="O50" s="127"/>
      <c r="P50" s="142"/>
    </row>
    <row r="51" spans="1:16" s="6" customFormat="1" ht="12.75">
      <c r="A51" s="113" t="s">
        <v>93</v>
      </c>
      <c r="B51" s="116" t="s">
        <v>35</v>
      </c>
      <c r="C51" s="200" t="s">
        <v>66</v>
      </c>
      <c r="D51" s="203">
        <v>68</v>
      </c>
      <c r="E51" s="201">
        <f>G51+F51</f>
        <v>102</v>
      </c>
      <c r="F51" s="202">
        <f>0.5*G51</f>
        <v>34</v>
      </c>
      <c r="G51" s="203">
        <f>SUM(J51:O51)</f>
        <v>68</v>
      </c>
      <c r="H51" s="199">
        <v>16</v>
      </c>
      <c r="I51" s="203"/>
      <c r="J51" s="199"/>
      <c r="K51" s="199"/>
      <c r="L51" s="199"/>
      <c r="M51" s="204">
        <v>68</v>
      </c>
      <c r="N51" s="199"/>
      <c r="O51" s="128"/>
      <c r="P51" s="143"/>
    </row>
    <row r="52" spans="1:18" s="6" customFormat="1" ht="20.25" customHeight="1" thickBot="1">
      <c r="A52" s="113"/>
      <c r="B52" s="116" t="s">
        <v>187</v>
      </c>
      <c r="C52" s="200"/>
      <c r="D52" s="203"/>
      <c r="E52" s="201">
        <f>G52+F52</f>
        <v>54</v>
      </c>
      <c r="F52" s="202">
        <v>18</v>
      </c>
      <c r="G52" s="201">
        <f>SUM(J52:Q52)</f>
        <v>36</v>
      </c>
      <c r="H52" s="202">
        <v>36</v>
      </c>
      <c r="I52" s="203"/>
      <c r="J52" s="199"/>
      <c r="K52" s="199"/>
      <c r="L52" s="199"/>
      <c r="M52" s="196">
        <v>36</v>
      </c>
      <c r="N52" s="199"/>
      <c r="O52" s="128"/>
      <c r="P52" s="146"/>
      <c r="Q52" s="135"/>
      <c r="R52" s="135"/>
    </row>
    <row r="53" spans="1:16" s="6" customFormat="1" ht="13.5" thickBot="1">
      <c r="A53" s="162"/>
      <c r="B53" s="72" t="s">
        <v>89</v>
      </c>
      <c r="C53" s="163"/>
      <c r="D53" s="164"/>
      <c r="E53" s="165"/>
      <c r="F53" s="166"/>
      <c r="G53" s="165"/>
      <c r="H53" s="166"/>
      <c r="I53" s="165"/>
      <c r="J53" s="165"/>
      <c r="K53" s="165"/>
      <c r="L53" s="165"/>
      <c r="M53" s="165"/>
      <c r="N53" s="165"/>
      <c r="O53" s="167"/>
      <c r="P53" s="168"/>
    </row>
    <row r="54" spans="1:16" s="6" customFormat="1" ht="12.75">
      <c r="A54" s="114" t="s">
        <v>139</v>
      </c>
      <c r="B54" s="117" t="s">
        <v>132</v>
      </c>
      <c r="C54" s="121" t="s">
        <v>136</v>
      </c>
      <c r="D54" s="102"/>
      <c r="E54" s="110">
        <f t="shared" si="11"/>
        <v>72</v>
      </c>
      <c r="F54" s="100">
        <f t="shared" si="14"/>
        <v>24</v>
      </c>
      <c r="G54" s="102">
        <f>SUM(J54:O54)</f>
        <v>48</v>
      </c>
      <c r="H54" s="183">
        <v>18</v>
      </c>
      <c r="I54" s="102"/>
      <c r="J54" s="96"/>
      <c r="K54" s="96"/>
      <c r="L54" s="96"/>
      <c r="M54" s="98">
        <v>48</v>
      </c>
      <c r="N54" s="96"/>
      <c r="O54" s="129"/>
      <c r="P54" s="144"/>
    </row>
    <row r="55" spans="1:16" s="6" customFormat="1" ht="39.75" customHeight="1">
      <c r="A55" s="112" t="s">
        <v>140</v>
      </c>
      <c r="B55" s="115" t="s">
        <v>177</v>
      </c>
      <c r="C55" s="121" t="s">
        <v>45</v>
      </c>
      <c r="D55" s="47"/>
      <c r="E55" s="42">
        <f t="shared" si="11"/>
        <v>66</v>
      </c>
      <c r="F55" s="46">
        <f t="shared" si="14"/>
        <v>22</v>
      </c>
      <c r="G55" s="47">
        <f>SUM(J55:O55)</f>
        <v>44</v>
      </c>
      <c r="H55" s="39">
        <v>12</v>
      </c>
      <c r="I55" s="47"/>
      <c r="J55" s="39"/>
      <c r="K55" s="39"/>
      <c r="L55" s="39"/>
      <c r="M55" s="39"/>
      <c r="N55" s="39"/>
      <c r="O55" s="138">
        <v>44</v>
      </c>
      <c r="P55" s="142"/>
    </row>
    <row r="56" spans="1:16" s="6" customFormat="1" ht="28.5" customHeight="1">
      <c r="A56" s="112" t="s">
        <v>141</v>
      </c>
      <c r="B56" s="115" t="s">
        <v>172</v>
      </c>
      <c r="C56" s="121" t="s">
        <v>46</v>
      </c>
      <c r="D56" s="47"/>
      <c r="E56" s="42">
        <f t="shared" si="11"/>
        <v>111</v>
      </c>
      <c r="F56" s="46">
        <f t="shared" si="14"/>
        <v>37</v>
      </c>
      <c r="G56" s="47">
        <f>SUM(J56:O56)</f>
        <v>74</v>
      </c>
      <c r="H56" s="39">
        <v>12</v>
      </c>
      <c r="I56" s="47"/>
      <c r="J56" s="39"/>
      <c r="K56" s="39"/>
      <c r="L56" s="39"/>
      <c r="M56" s="39"/>
      <c r="N56" s="39">
        <v>30</v>
      </c>
      <c r="O56" s="207">
        <v>44</v>
      </c>
      <c r="P56" s="142"/>
    </row>
    <row r="57" spans="1:16" s="6" customFormat="1" ht="13.5" thickBot="1">
      <c r="A57" s="113" t="s">
        <v>142</v>
      </c>
      <c r="B57" s="169" t="s">
        <v>135</v>
      </c>
      <c r="C57" s="187" t="s">
        <v>66</v>
      </c>
      <c r="D57" s="58"/>
      <c r="E57" s="109">
        <f t="shared" si="11"/>
        <v>114</v>
      </c>
      <c r="F57" s="99">
        <f t="shared" si="14"/>
        <v>38</v>
      </c>
      <c r="G57" s="101">
        <f>SUM(J57:O57)</f>
        <v>76</v>
      </c>
      <c r="H57" s="181">
        <v>22</v>
      </c>
      <c r="I57" s="101"/>
      <c r="J57" s="95"/>
      <c r="K57" s="95"/>
      <c r="L57" s="95"/>
      <c r="M57" s="95">
        <v>48</v>
      </c>
      <c r="N57" s="189">
        <v>28</v>
      </c>
      <c r="O57" s="128"/>
      <c r="P57" s="143"/>
    </row>
    <row r="58" spans="1:16" s="6" customFormat="1" ht="15" thickBot="1">
      <c r="A58" s="56" t="s">
        <v>5</v>
      </c>
      <c r="B58" s="171" t="s">
        <v>3</v>
      </c>
      <c r="C58" s="38" t="s">
        <v>191</v>
      </c>
      <c r="D58" s="59">
        <v>492</v>
      </c>
      <c r="E58" s="57">
        <f t="shared" si="11"/>
        <v>1128</v>
      </c>
      <c r="F58" s="57">
        <f>F59+F65+F72</f>
        <v>376</v>
      </c>
      <c r="G58" s="57">
        <f>G59+G65+G72</f>
        <v>752</v>
      </c>
      <c r="H58" s="57">
        <f aca="true" t="shared" si="15" ref="H58:O58">H59+H65+H72</f>
        <v>217</v>
      </c>
      <c r="I58" s="57">
        <f t="shared" si="15"/>
        <v>12</v>
      </c>
      <c r="J58" s="57">
        <f t="shared" si="15"/>
        <v>0</v>
      </c>
      <c r="K58" s="57">
        <f t="shared" si="15"/>
        <v>0</v>
      </c>
      <c r="L58" s="57">
        <f t="shared" si="15"/>
        <v>252</v>
      </c>
      <c r="M58" s="57">
        <f t="shared" si="15"/>
        <v>120</v>
      </c>
      <c r="N58" s="57">
        <f t="shared" si="15"/>
        <v>182</v>
      </c>
      <c r="O58" s="136">
        <f t="shared" si="15"/>
        <v>198</v>
      </c>
      <c r="P58" s="57">
        <f>G58-D58</f>
        <v>260</v>
      </c>
    </row>
    <row r="59" spans="1:16" s="16" customFormat="1" ht="40.5">
      <c r="A59" s="119" t="s">
        <v>17</v>
      </c>
      <c r="B59" s="157" t="s">
        <v>116</v>
      </c>
      <c r="C59" s="38" t="s">
        <v>190</v>
      </c>
      <c r="D59" s="60"/>
      <c r="E59" s="45">
        <f>SUM(E60:E62)</f>
        <v>378</v>
      </c>
      <c r="F59" s="45">
        <f>SUM(F60:F62)</f>
        <v>126</v>
      </c>
      <c r="G59" s="45">
        <f>SUM(G60:G62)</f>
        <v>252</v>
      </c>
      <c r="H59" s="45">
        <f>SUM(H60:H62)</f>
        <v>50</v>
      </c>
      <c r="I59" s="178">
        <v>6</v>
      </c>
      <c r="J59" s="45">
        <f aca="true" t="shared" si="16" ref="J59:O59">SUM(J60:J62)</f>
        <v>0</v>
      </c>
      <c r="K59" s="45">
        <f t="shared" si="16"/>
        <v>0</v>
      </c>
      <c r="L59" s="83">
        <f t="shared" si="16"/>
        <v>252</v>
      </c>
      <c r="M59" s="45">
        <f t="shared" si="16"/>
        <v>0</v>
      </c>
      <c r="N59" s="45">
        <f t="shared" si="16"/>
        <v>0</v>
      </c>
      <c r="O59" s="126">
        <f t="shared" si="16"/>
        <v>0</v>
      </c>
      <c r="P59" s="147"/>
    </row>
    <row r="60" spans="1:16" s="6" customFormat="1" ht="27" customHeight="1">
      <c r="A60" s="112" t="s">
        <v>18</v>
      </c>
      <c r="B60" s="115" t="s">
        <v>117</v>
      </c>
      <c r="C60" s="225" t="s">
        <v>71</v>
      </c>
      <c r="D60" s="18"/>
      <c r="E60" s="42">
        <f>SUM(F60:G60)</f>
        <v>147</v>
      </c>
      <c r="F60" s="46">
        <f>0.5*G60</f>
        <v>49</v>
      </c>
      <c r="G60" s="47">
        <f>SUM(J60:O60)</f>
        <v>98</v>
      </c>
      <c r="H60" s="39">
        <v>20</v>
      </c>
      <c r="I60" s="46"/>
      <c r="J60" s="39"/>
      <c r="K60" s="39"/>
      <c r="L60" s="39">
        <v>98</v>
      </c>
      <c r="M60" s="39"/>
      <c r="N60" s="39"/>
      <c r="O60" s="127"/>
      <c r="P60" s="142"/>
    </row>
    <row r="61" spans="1:16" s="6" customFormat="1" ht="28.5" customHeight="1">
      <c r="A61" s="112" t="s">
        <v>19</v>
      </c>
      <c r="B61" s="115" t="s">
        <v>119</v>
      </c>
      <c r="C61" s="227"/>
      <c r="D61" s="18"/>
      <c r="E61" s="42">
        <f>SUM(F61:G61)</f>
        <v>126</v>
      </c>
      <c r="F61" s="46">
        <f>0.5*G61</f>
        <v>42</v>
      </c>
      <c r="G61" s="47">
        <f>SUM(J61:O61)</f>
        <v>84</v>
      </c>
      <c r="H61" s="39">
        <v>15</v>
      </c>
      <c r="I61" s="46"/>
      <c r="J61" s="39"/>
      <c r="K61" s="39"/>
      <c r="L61" s="39">
        <v>84</v>
      </c>
      <c r="M61" s="39"/>
      <c r="N61" s="39"/>
      <c r="O61" s="127"/>
      <c r="P61" s="142"/>
    </row>
    <row r="62" spans="1:16" s="6" customFormat="1" ht="28.5" customHeight="1">
      <c r="A62" s="112" t="s">
        <v>118</v>
      </c>
      <c r="B62" s="172" t="s">
        <v>120</v>
      </c>
      <c r="C62" s="228"/>
      <c r="D62" s="18"/>
      <c r="E62" s="42">
        <f>SUM(F62:G62)</f>
        <v>105</v>
      </c>
      <c r="F62" s="46">
        <f>0.5*G62</f>
        <v>35</v>
      </c>
      <c r="G62" s="47">
        <f>SUM(J62:O62)</f>
        <v>70</v>
      </c>
      <c r="H62" s="39">
        <v>15</v>
      </c>
      <c r="I62" s="46"/>
      <c r="J62" s="39"/>
      <c r="K62" s="39"/>
      <c r="L62" s="39">
        <v>70</v>
      </c>
      <c r="M62" s="39"/>
      <c r="N62" s="39"/>
      <c r="O62" s="127"/>
      <c r="P62" s="142"/>
    </row>
    <row r="63" spans="1:16" s="6" customFormat="1" ht="12.75">
      <c r="A63" s="112" t="s">
        <v>20</v>
      </c>
      <c r="B63" s="115" t="s">
        <v>154</v>
      </c>
      <c r="C63" s="225" t="s">
        <v>189</v>
      </c>
      <c r="D63" s="18"/>
      <c r="E63" s="42">
        <f>G63</f>
        <v>36</v>
      </c>
      <c r="F63" s="46"/>
      <c r="G63" s="47">
        <f>SUM(J63:O63)</f>
        <v>36</v>
      </c>
      <c r="H63" s="39"/>
      <c r="I63" s="20"/>
      <c r="J63" s="39"/>
      <c r="K63" s="39"/>
      <c r="L63" s="80">
        <v>36</v>
      </c>
      <c r="M63" s="39"/>
      <c r="N63" s="39"/>
      <c r="O63" s="127"/>
      <c r="P63" s="148"/>
    </row>
    <row r="64" spans="1:16" s="6" customFormat="1" ht="13.5" thickBot="1">
      <c r="A64" s="113" t="s">
        <v>21</v>
      </c>
      <c r="B64" s="116" t="s">
        <v>6</v>
      </c>
      <c r="C64" s="226"/>
      <c r="D64" s="19"/>
      <c r="E64" s="42">
        <f>G64</f>
        <v>36</v>
      </c>
      <c r="F64" s="99"/>
      <c r="G64" s="47">
        <f>SUM(J64:O64)</f>
        <v>36</v>
      </c>
      <c r="H64" s="95"/>
      <c r="I64" s="95"/>
      <c r="J64" s="95"/>
      <c r="K64" s="95"/>
      <c r="L64" s="206">
        <v>36</v>
      </c>
      <c r="M64" s="95"/>
      <c r="N64" s="95"/>
      <c r="O64" s="128"/>
      <c r="P64" s="149"/>
    </row>
    <row r="65" spans="1:16" s="6" customFormat="1" ht="40.5">
      <c r="A65" s="119" t="s">
        <v>36</v>
      </c>
      <c r="B65" s="157" t="s">
        <v>121</v>
      </c>
      <c r="C65" s="38" t="s">
        <v>190</v>
      </c>
      <c r="D65" s="60"/>
      <c r="E65" s="45">
        <f>SUM(E66:E69)</f>
        <v>516</v>
      </c>
      <c r="F65" s="45">
        <f>SUM(F66:F69)</f>
        <v>172</v>
      </c>
      <c r="G65" s="45">
        <f>SUM(G66:G69)</f>
        <v>344</v>
      </c>
      <c r="H65" s="45">
        <f aca="true" t="shared" si="17" ref="H65:O65">SUM(H66:H69)</f>
        <v>109</v>
      </c>
      <c r="I65" s="178">
        <v>6</v>
      </c>
      <c r="J65" s="45">
        <f t="shared" si="17"/>
        <v>0</v>
      </c>
      <c r="K65" s="45">
        <f t="shared" si="17"/>
        <v>0</v>
      </c>
      <c r="L65" s="45">
        <f t="shared" si="17"/>
        <v>0</v>
      </c>
      <c r="M65" s="45">
        <f t="shared" si="17"/>
        <v>48</v>
      </c>
      <c r="N65" s="178">
        <f t="shared" si="17"/>
        <v>98</v>
      </c>
      <c r="O65" s="139">
        <f t="shared" si="17"/>
        <v>198</v>
      </c>
      <c r="P65" s="140"/>
    </row>
    <row r="66" spans="1:16" s="6" customFormat="1" ht="25.5">
      <c r="A66" s="112" t="s">
        <v>44</v>
      </c>
      <c r="B66" s="117" t="s">
        <v>125</v>
      </c>
      <c r="C66" s="210" t="s">
        <v>46</v>
      </c>
      <c r="D66" s="61"/>
      <c r="E66" s="42">
        <f>SUM(F66:G66)</f>
        <v>72</v>
      </c>
      <c r="F66" s="100">
        <f>0.5*G66</f>
        <v>24</v>
      </c>
      <c r="G66" s="47">
        <f aca="true" t="shared" si="18" ref="G66:G71">SUM(J66:O66)</f>
        <v>48</v>
      </c>
      <c r="H66" s="184">
        <v>19</v>
      </c>
      <c r="I66" s="110"/>
      <c r="J66" s="110"/>
      <c r="K66" s="110"/>
      <c r="L66" s="110"/>
      <c r="M66" s="100">
        <v>48</v>
      </c>
      <c r="N66" s="100"/>
      <c r="O66" s="179"/>
      <c r="P66" s="141"/>
    </row>
    <row r="67" spans="1:16" s="6" customFormat="1" ht="25.5">
      <c r="A67" s="112" t="s">
        <v>122</v>
      </c>
      <c r="B67" s="117" t="s">
        <v>126</v>
      </c>
      <c r="C67" s="211"/>
      <c r="D67" s="61"/>
      <c r="E67" s="42">
        <f>SUM(F67:G67)</f>
        <v>162</v>
      </c>
      <c r="F67" s="100">
        <f>0.5*G67</f>
        <v>54</v>
      </c>
      <c r="G67" s="47">
        <f t="shared" si="18"/>
        <v>108</v>
      </c>
      <c r="H67" s="184">
        <v>18</v>
      </c>
      <c r="I67" s="110"/>
      <c r="J67" s="110"/>
      <c r="K67" s="110"/>
      <c r="L67" s="110"/>
      <c r="M67" s="100"/>
      <c r="N67" s="100">
        <v>42</v>
      </c>
      <c r="O67" s="179">
        <v>66</v>
      </c>
      <c r="P67" s="141"/>
    </row>
    <row r="68" spans="1:16" s="6" customFormat="1" ht="12.75">
      <c r="A68" s="112" t="s">
        <v>123</v>
      </c>
      <c r="B68" s="117" t="s">
        <v>127</v>
      </c>
      <c r="C68" s="211"/>
      <c r="D68" s="61"/>
      <c r="E68" s="42">
        <f>SUM(F68:G68)</f>
        <v>183</v>
      </c>
      <c r="F68" s="100">
        <f>0.5*G68</f>
        <v>61</v>
      </c>
      <c r="G68" s="47">
        <f t="shared" si="18"/>
        <v>122</v>
      </c>
      <c r="H68" s="184">
        <v>58</v>
      </c>
      <c r="I68" s="110"/>
      <c r="J68" s="110"/>
      <c r="K68" s="110"/>
      <c r="L68" s="110"/>
      <c r="M68" s="100"/>
      <c r="N68" s="100">
        <v>56</v>
      </c>
      <c r="O68" s="179">
        <v>66</v>
      </c>
      <c r="P68" s="141"/>
    </row>
    <row r="69" spans="1:16" s="6" customFormat="1" ht="13.5" customHeight="1">
      <c r="A69" s="112" t="s">
        <v>124</v>
      </c>
      <c r="B69" s="173" t="s">
        <v>128</v>
      </c>
      <c r="C69" s="212"/>
      <c r="D69" s="20"/>
      <c r="E69" s="42">
        <f>SUM(F69:G69)</f>
        <v>99</v>
      </c>
      <c r="F69" s="100">
        <f>0.5*G69</f>
        <v>33</v>
      </c>
      <c r="G69" s="47">
        <f t="shared" si="18"/>
        <v>66</v>
      </c>
      <c r="H69" s="39">
        <v>14</v>
      </c>
      <c r="I69" s="46"/>
      <c r="J69" s="39"/>
      <c r="K69" s="39"/>
      <c r="L69" s="39"/>
      <c r="M69" s="39"/>
      <c r="N69" s="39"/>
      <c r="O69" s="127">
        <v>66</v>
      </c>
      <c r="P69" s="142"/>
    </row>
    <row r="70" spans="1:16" s="6" customFormat="1" ht="12.75">
      <c r="A70" s="112" t="s">
        <v>22</v>
      </c>
      <c r="B70" s="115" t="s">
        <v>154</v>
      </c>
      <c r="C70" s="210" t="s">
        <v>143</v>
      </c>
      <c r="D70" s="20"/>
      <c r="E70" s="42">
        <f>G70</f>
        <v>36</v>
      </c>
      <c r="F70" s="46"/>
      <c r="G70" s="47">
        <f t="shared" si="18"/>
        <v>36</v>
      </c>
      <c r="H70" s="39"/>
      <c r="I70" s="39"/>
      <c r="J70" s="39"/>
      <c r="K70" s="39"/>
      <c r="L70" s="39"/>
      <c r="M70" s="39"/>
      <c r="N70" s="39"/>
      <c r="O70" s="138">
        <v>36</v>
      </c>
      <c r="P70" s="142"/>
    </row>
    <row r="71" spans="1:16" s="6" customFormat="1" ht="14.25" customHeight="1" thickBot="1">
      <c r="A71" s="120" t="s">
        <v>23</v>
      </c>
      <c r="B71" s="169" t="s">
        <v>6</v>
      </c>
      <c r="C71" s="224"/>
      <c r="D71" s="21"/>
      <c r="E71" s="42">
        <f>G71</f>
        <v>36</v>
      </c>
      <c r="F71" s="62"/>
      <c r="G71" s="47">
        <f t="shared" si="18"/>
        <v>36</v>
      </c>
      <c r="H71" s="95"/>
      <c r="I71" s="49"/>
      <c r="J71" s="49"/>
      <c r="K71" s="49"/>
      <c r="L71" s="49"/>
      <c r="M71" s="49"/>
      <c r="N71" s="49"/>
      <c r="O71" s="208">
        <v>36</v>
      </c>
      <c r="P71" s="146"/>
    </row>
    <row r="72" spans="1:16" s="6" customFormat="1" ht="54">
      <c r="A72" s="119" t="s">
        <v>37</v>
      </c>
      <c r="B72" s="157" t="s">
        <v>182</v>
      </c>
      <c r="C72" s="38" t="s">
        <v>72</v>
      </c>
      <c r="D72" s="60"/>
      <c r="E72" s="45">
        <f aca="true" t="shared" si="19" ref="E72:O72">SUM(E73:E73)</f>
        <v>234</v>
      </c>
      <c r="F72" s="45">
        <f t="shared" si="19"/>
        <v>78</v>
      </c>
      <c r="G72" s="45">
        <f t="shared" si="19"/>
        <v>156</v>
      </c>
      <c r="H72" s="45">
        <f t="shared" si="19"/>
        <v>58</v>
      </c>
      <c r="I72" s="45">
        <f t="shared" si="19"/>
        <v>0</v>
      </c>
      <c r="J72" s="45">
        <f t="shared" si="19"/>
        <v>0</v>
      </c>
      <c r="K72" s="45">
        <f t="shared" si="19"/>
        <v>0</v>
      </c>
      <c r="L72" s="45">
        <f t="shared" si="19"/>
        <v>0</v>
      </c>
      <c r="M72" s="45">
        <f t="shared" si="19"/>
        <v>72</v>
      </c>
      <c r="N72" s="45">
        <f t="shared" si="19"/>
        <v>84</v>
      </c>
      <c r="O72" s="126">
        <f t="shared" si="19"/>
        <v>0</v>
      </c>
      <c r="P72" s="150"/>
    </row>
    <row r="73" spans="1:16" s="6" customFormat="1" ht="25.5">
      <c r="A73" s="112" t="s">
        <v>38</v>
      </c>
      <c r="B73" s="174" t="s">
        <v>180</v>
      </c>
      <c r="C73" s="210" t="s">
        <v>181</v>
      </c>
      <c r="D73" s="20"/>
      <c r="E73" s="42">
        <f>SUM(F73:G73)</f>
        <v>234</v>
      </c>
      <c r="F73" s="63">
        <f>0.5*G73</f>
        <v>78</v>
      </c>
      <c r="G73" s="64">
        <f>SUM(J73:O73)</f>
        <v>156</v>
      </c>
      <c r="H73" s="65">
        <v>58</v>
      </c>
      <c r="I73" s="46"/>
      <c r="J73" s="39"/>
      <c r="K73" s="39"/>
      <c r="L73" s="39"/>
      <c r="M73" s="39">
        <v>72</v>
      </c>
      <c r="N73" s="79">
        <v>84</v>
      </c>
      <c r="O73" s="127"/>
      <c r="P73" s="142"/>
    </row>
    <row r="74" spans="1:16" s="6" customFormat="1" ht="12.75">
      <c r="A74" s="112" t="s">
        <v>39</v>
      </c>
      <c r="B74" s="115" t="s">
        <v>154</v>
      </c>
      <c r="C74" s="211"/>
      <c r="D74" s="20"/>
      <c r="E74" s="42">
        <f>G74</f>
        <v>36</v>
      </c>
      <c r="F74" s="46"/>
      <c r="G74" s="64">
        <f>SUM(J74:O74)</f>
        <v>36</v>
      </c>
      <c r="H74" s="65"/>
      <c r="I74" s="39"/>
      <c r="J74" s="39"/>
      <c r="K74" s="39"/>
      <c r="L74" s="39"/>
      <c r="M74" s="39"/>
      <c r="N74" s="39">
        <v>36</v>
      </c>
      <c r="O74" s="127"/>
      <c r="P74" s="148"/>
    </row>
    <row r="75" spans="1:16" s="6" customFormat="1" ht="13.5" thickBot="1">
      <c r="A75" s="113" t="s">
        <v>40</v>
      </c>
      <c r="B75" s="116" t="s">
        <v>6</v>
      </c>
      <c r="C75" s="224"/>
      <c r="D75" s="93"/>
      <c r="E75" s="191">
        <f>G75</f>
        <v>36</v>
      </c>
      <c r="F75" s="99"/>
      <c r="G75" s="192">
        <f>SUM(J75:O75)</f>
        <v>36</v>
      </c>
      <c r="H75" s="94"/>
      <c r="I75" s="95"/>
      <c r="J75" s="95"/>
      <c r="K75" s="95"/>
      <c r="L75" s="95"/>
      <c r="M75" s="95"/>
      <c r="N75" s="95">
        <v>36</v>
      </c>
      <c r="O75" s="128"/>
      <c r="P75" s="149"/>
    </row>
    <row r="76" spans="1:16" s="6" customFormat="1" ht="15" thickBot="1">
      <c r="A76" s="213" t="s">
        <v>43</v>
      </c>
      <c r="B76" s="214"/>
      <c r="C76" s="193" t="s">
        <v>192</v>
      </c>
      <c r="D76" s="194"/>
      <c r="E76" s="195">
        <f>E58+E42+E37+E32+E9</f>
        <v>5508</v>
      </c>
      <c r="F76" s="195">
        <f aca="true" t="shared" si="20" ref="F76:P76">F58+F42+F37+F32+F9</f>
        <v>1836</v>
      </c>
      <c r="G76" s="195">
        <f t="shared" si="20"/>
        <v>3672</v>
      </c>
      <c r="H76" s="195">
        <f t="shared" si="20"/>
        <v>1491</v>
      </c>
      <c r="I76" s="195">
        <f t="shared" si="20"/>
        <v>12</v>
      </c>
      <c r="J76" s="195">
        <f aca="true" t="shared" si="21" ref="J76:O76">J79+J81+J82</f>
        <v>612</v>
      </c>
      <c r="K76" s="195">
        <f t="shared" si="21"/>
        <v>792</v>
      </c>
      <c r="L76" s="195">
        <f t="shared" si="21"/>
        <v>576</v>
      </c>
      <c r="M76" s="195">
        <f t="shared" si="21"/>
        <v>864</v>
      </c>
      <c r="N76" s="195">
        <f t="shared" si="21"/>
        <v>576</v>
      </c>
      <c r="O76" s="195">
        <f t="shared" si="21"/>
        <v>468</v>
      </c>
      <c r="P76" s="195">
        <f t="shared" si="20"/>
        <v>684</v>
      </c>
    </row>
    <row r="77" spans="1:16" s="6" customFormat="1" ht="13.5" thickBot="1">
      <c r="A77" s="56" t="s">
        <v>146</v>
      </c>
      <c r="B77" s="175" t="s">
        <v>147</v>
      </c>
      <c r="C77" s="12"/>
      <c r="D77" s="23"/>
      <c r="E77" s="13"/>
      <c r="F77" s="25"/>
      <c r="G77" s="12"/>
      <c r="H77" s="12"/>
      <c r="I77" s="24"/>
      <c r="J77" s="10"/>
      <c r="K77" s="10"/>
      <c r="L77" s="10"/>
      <c r="M77" s="10"/>
      <c r="N77" s="10"/>
      <c r="O77" s="177" t="s">
        <v>170</v>
      </c>
      <c r="P77" s="85"/>
    </row>
    <row r="78" spans="1:16" s="6" customFormat="1" ht="13.5" thickBot="1">
      <c r="A78" s="103" t="s">
        <v>24</v>
      </c>
      <c r="B78" s="176" t="s">
        <v>129</v>
      </c>
      <c r="C78" s="24"/>
      <c r="D78" s="24"/>
      <c r="E78" s="13"/>
      <c r="F78" s="25"/>
      <c r="G78" s="12"/>
      <c r="H78" s="12"/>
      <c r="I78" s="24"/>
      <c r="J78" s="26"/>
      <c r="K78" s="26"/>
      <c r="L78" s="26"/>
      <c r="M78" s="26"/>
      <c r="N78" s="26"/>
      <c r="O78" s="56" t="s">
        <v>171</v>
      </c>
      <c r="P78" s="36"/>
    </row>
    <row r="79" spans="1:16" s="6" customFormat="1" ht="12.75">
      <c r="A79" s="247" t="s">
        <v>47</v>
      </c>
      <c r="B79" s="248"/>
      <c r="C79" s="248"/>
      <c r="D79" s="248"/>
      <c r="E79" s="248"/>
      <c r="F79" s="249"/>
      <c r="G79" s="250">
        <f>J79+K79+L79+M79+N79+O79</f>
        <v>3672</v>
      </c>
      <c r="H79" s="43"/>
      <c r="I79" s="258" t="s">
        <v>26</v>
      </c>
      <c r="J79" s="250">
        <f aca="true" t="shared" si="22" ref="J79:O79">SUM(J9,J32,J37,J58,J42)</f>
        <v>612</v>
      </c>
      <c r="K79" s="250">
        <f t="shared" si="22"/>
        <v>792</v>
      </c>
      <c r="L79" s="250">
        <f t="shared" si="22"/>
        <v>504</v>
      </c>
      <c r="M79" s="250">
        <f t="shared" si="22"/>
        <v>864</v>
      </c>
      <c r="N79" s="250">
        <f t="shared" si="22"/>
        <v>504</v>
      </c>
      <c r="O79" s="250">
        <f t="shared" si="22"/>
        <v>396</v>
      </c>
      <c r="P79" s="84"/>
    </row>
    <row r="80" spans="1:16" s="6" customFormat="1" ht="20.25" customHeight="1" thickBot="1">
      <c r="A80" s="281"/>
      <c r="B80" s="282"/>
      <c r="C80" s="282"/>
      <c r="D80" s="282"/>
      <c r="E80" s="282"/>
      <c r="F80" s="283"/>
      <c r="G80" s="246"/>
      <c r="H80" s="253"/>
      <c r="I80" s="259"/>
      <c r="J80" s="246"/>
      <c r="K80" s="246"/>
      <c r="L80" s="246"/>
      <c r="M80" s="246"/>
      <c r="N80" s="246"/>
      <c r="O80" s="246"/>
      <c r="P80" s="84"/>
    </row>
    <row r="81" spans="1:16" s="6" customFormat="1" ht="23.25" customHeight="1" thickBot="1">
      <c r="A81" s="260" t="s">
        <v>153</v>
      </c>
      <c r="B81" s="261"/>
      <c r="C81" s="261"/>
      <c r="D81" s="261"/>
      <c r="E81" s="261"/>
      <c r="F81" s="262"/>
      <c r="G81" s="245">
        <f>J81++K81+L81+M81+N81+O81+J82+K82+L82+M82+N82+O82</f>
        <v>216</v>
      </c>
      <c r="H81" s="253"/>
      <c r="I81" s="28" t="s">
        <v>198</v>
      </c>
      <c r="J81" s="197">
        <f aca="true" t="shared" si="23" ref="J81:O81">SUM(J63,J70,J74)</f>
        <v>0</v>
      </c>
      <c r="K81" s="197">
        <f t="shared" si="23"/>
        <v>0</v>
      </c>
      <c r="L81" s="197">
        <f t="shared" si="23"/>
        <v>36</v>
      </c>
      <c r="M81" s="197">
        <f t="shared" si="23"/>
        <v>0</v>
      </c>
      <c r="N81" s="197">
        <f t="shared" si="23"/>
        <v>36</v>
      </c>
      <c r="O81" s="197">
        <f t="shared" si="23"/>
        <v>36</v>
      </c>
      <c r="P81" s="84"/>
    </row>
    <row r="82" spans="1:16" s="6" customFormat="1" ht="45.75" thickBot="1">
      <c r="A82" s="255" t="s">
        <v>25</v>
      </c>
      <c r="B82" s="256"/>
      <c r="C82" s="256"/>
      <c r="D82" s="256"/>
      <c r="E82" s="256"/>
      <c r="F82" s="257"/>
      <c r="G82" s="246"/>
      <c r="H82" s="254"/>
      <c r="I82" s="28" t="s">
        <v>27</v>
      </c>
      <c r="J82" s="197">
        <f aca="true" t="shared" si="24" ref="J82:O82">SUM(J64,J71,J75,)</f>
        <v>0</v>
      </c>
      <c r="K82" s="197">
        <f t="shared" si="24"/>
        <v>0</v>
      </c>
      <c r="L82" s="197">
        <f t="shared" si="24"/>
        <v>36</v>
      </c>
      <c r="M82" s="197">
        <f t="shared" si="24"/>
        <v>0</v>
      </c>
      <c r="N82" s="197">
        <f t="shared" si="24"/>
        <v>36</v>
      </c>
      <c r="O82" s="197">
        <f t="shared" si="24"/>
        <v>36</v>
      </c>
      <c r="P82" s="84"/>
    </row>
    <row r="83" spans="5:16" s="6" customFormat="1" ht="42" customHeight="1" thickBot="1">
      <c r="E83" s="29"/>
      <c r="F83" s="30"/>
      <c r="G83" s="44" t="s">
        <v>167</v>
      </c>
      <c r="H83" s="16"/>
      <c r="J83" s="180" t="s">
        <v>184</v>
      </c>
      <c r="K83" s="180" t="s">
        <v>185</v>
      </c>
      <c r="L83" s="180" t="s">
        <v>193</v>
      </c>
      <c r="M83" s="180" t="s">
        <v>178</v>
      </c>
      <c r="N83" s="180" t="s">
        <v>179</v>
      </c>
      <c r="O83" s="180" t="s">
        <v>194</v>
      </c>
      <c r="P83" s="86"/>
    </row>
    <row r="84" spans="5:8" s="6" customFormat="1" ht="12.75">
      <c r="E84" s="29"/>
      <c r="F84" s="30"/>
      <c r="G84" s="16"/>
      <c r="H84" s="34"/>
    </row>
    <row r="85" spans="1:16" s="35" customFormat="1" ht="12.75">
      <c r="A85" s="66"/>
      <c r="B85" s="31"/>
      <c r="C85" s="31"/>
      <c r="D85" s="31"/>
      <c r="E85" s="32"/>
      <c r="F85" s="33"/>
      <c r="G85" s="34"/>
      <c r="H85" s="2"/>
      <c r="I85" s="31"/>
      <c r="J85" s="31"/>
      <c r="K85" s="31"/>
      <c r="L85" s="31"/>
      <c r="M85" s="31"/>
      <c r="N85" s="31"/>
      <c r="O85" s="31"/>
      <c r="P85" s="31"/>
    </row>
    <row r="87" spans="1:18" ht="12.75">
      <c r="A87" t="s">
        <v>195</v>
      </c>
      <c r="B87" s="209"/>
      <c r="C87" s="5"/>
      <c r="D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</row>
  </sheetData>
  <sheetProtection/>
  <mergeCells count="46">
    <mergeCell ref="A30:B30"/>
    <mergeCell ref="O79:O80"/>
    <mergeCell ref="D2:D7"/>
    <mergeCell ref="M79:M80"/>
    <mergeCell ref="J79:J80"/>
    <mergeCell ref="L79:L80"/>
    <mergeCell ref="L4:M4"/>
    <mergeCell ref="G79:G80"/>
    <mergeCell ref="N79:N80"/>
    <mergeCell ref="A80:F80"/>
    <mergeCell ref="A1:P1"/>
    <mergeCell ref="A2:A7"/>
    <mergeCell ref="C2:C7"/>
    <mergeCell ref="N4:O4"/>
    <mergeCell ref="H5:H7"/>
    <mergeCell ref="C28:C29"/>
    <mergeCell ref="B2:B7"/>
    <mergeCell ref="I5:I7"/>
    <mergeCell ref="G5:G7"/>
    <mergeCell ref="D23:D24"/>
    <mergeCell ref="G81:G82"/>
    <mergeCell ref="A79:F79"/>
    <mergeCell ref="K79:K80"/>
    <mergeCell ref="E28:E29"/>
    <mergeCell ref="H80:H82"/>
    <mergeCell ref="C70:C71"/>
    <mergeCell ref="A82:F82"/>
    <mergeCell ref="I79:I80"/>
    <mergeCell ref="A81:F81"/>
    <mergeCell ref="G28:G29"/>
    <mergeCell ref="K28:K29"/>
    <mergeCell ref="E2:I3"/>
    <mergeCell ref="D11:D12"/>
    <mergeCell ref="J28:J29"/>
    <mergeCell ref="J2:O3"/>
    <mergeCell ref="F28:F29"/>
    <mergeCell ref="C66:C69"/>
    <mergeCell ref="A76:B76"/>
    <mergeCell ref="P2:P7"/>
    <mergeCell ref="E4:E7"/>
    <mergeCell ref="F4:F7"/>
    <mergeCell ref="J4:K4"/>
    <mergeCell ref="G4:I4"/>
    <mergeCell ref="C73:C75"/>
    <mergeCell ref="C63:C64"/>
    <mergeCell ref="C60:C6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компьютерра</cp:lastModifiedBy>
  <cp:lastPrinted>2018-07-23T11:02:42Z</cp:lastPrinted>
  <dcterms:created xsi:type="dcterms:W3CDTF">2011-05-12T15:25:58Z</dcterms:created>
  <dcterms:modified xsi:type="dcterms:W3CDTF">2018-09-23T09:24:38Z</dcterms:modified>
  <cp:category/>
  <cp:version/>
  <cp:contentType/>
  <cp:contentStatus/>
</cp:coreProperties>
</file>